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8" windowWidth="14940" windowHeight="7752" tabRatio="699"/>
  </bookViews>
  <sheets>
    <sheet name="Tabelle A9.3-2" sheetId="11" r:id="rId1"/>
  </sheets>
  <calcPr calcId="145621"/>
</workbook>
</file>

<file path=xl/calcChain.xml><?xml version="1.0" encoding="utf-8"?>
<calcChain xmlns="http://schemas.openxmlformats.org/spreadsheetml/2006/main">
  <c r="B27" i="11" l="1"/>
  <c r="B26" i="11"/>
  <c r="B28" i="11" s="1"/>
  <c r="D28" i="11"/>
  <c r="B22" i="11"/>
  <c r="B23" i="11"/>
  <c r="F27" i="11"/>
  <c r="H27" i="11" s="1"/>
  <c r="F26" i="11"/>
  <c r="H26" i="11" s="1"/>
  <c r="F23" i="11"/>
  <c r="H23" i="11" s="1"/>
  <c r="F22" i="11"/>
  <c r="B24" i="11"/>
  <c r="C22" i="11" s="1"/>
  <c r="D24" i="11"/>
  <c r="E22" i="11" s="1"/>
  <c r="B19" i="11"/>
  <c r="D20" i="11"/>
  <c r="B18" i="11"/>
  <c r="B17" i="11"/>
  <c r="F17" i="11" s="1"/>
  <c r="H17" i="11" s="1"/>
  <c r="B16" i="11"/>
  <c r="F18" i="11"/>
  <c r="F19" i="11"/>
  <c r="H19" i="11" s="1"/>
  <c r="F16" i="11"/>
  <c r="H16" i="11" s="1"/>
  <c r="E19" i="11"/>
  <c r="E18" i="11"/>
  <c r="E17" i="11"/>
  <c r="E16" i="11"/>
  <c r="B10" i="11"/>
  <c r="B9" i="11"/>
  <c r="B8" i="11"/>
  <c r="F9" i="11"/>
  <c r="H9" i="11" s="1"/>
  <c r="F10" i="11"/>
  <c r="F8" i="11"/>
  <c r="F11" i="11" s="1"/>
  <c r="H10" i="11"/>
  <c r="H8" i="11"/>
  <c r="D11" i="11"/>
  <c r="E10" i="11" s="1"/>
  <c r="B11" i="11"/>
  <c r="C9" i="11" s="1"/>
  <c r="D6" i="11"/>
  <c r="E5" i="11" s="1"/>
  <c r="B5" i="11"/>
  <c r="F5" i="11" s="1"/>
  <c r="B4" i="11"/>
  <c r="H11" i="11" l="1"/>
  <c r="H5" i="11"/>
  <c r="E4" i="11"/>
  <c r="E6" i="11" s="1"/>
  <c r="F4" i="11"/>
  <c r="E9" i="11"/>
  <c r="B20" i="11"/>
  <c r="E23" i="11"/>
  <c r="E24" i="11" s="1"/>
  <c r="B6" i="11"/>
  <c r="C5" i="11" s="1"/>
  <c r="E8" i="11"/>
  <c r="E13" i="11" s="1"/>
  <c r="F24" i="11"/>
  <c r="H24" i="11" s="1"/>
  <c r="G9" i="11"/>
  <c r="F13" i="11"/>
  <c r="G10" i="11"/>
  <c r="G8" i="11"/>
  <c r="F28" i="11"/>
  <c r="C23" i="11"/>
  <c r="C24" i="11" s="1"/>
  <c r="H28" i="11"/>
  <c r="H22" i="11"/>
  <c r="G23" i="11"/>
  <c r="G22" i="11"/>
  <c r="F20" i="11"/>
  <c r="G19" i="11" s="1"/>
  <c r="C19" i="11"/>
  <c r="G18" i="11"/>
  <c r="H18" i="11"/>
  <c r="E20" i="11"/>
  <c r="C8" i="11"/>
  <c r="C13" i="11" s="1"/>
  <c r="C10" i="11"/>
  <c r="E11" i="11"/>
  <c r="G17" i="11" l="1"/>
  <c r="G11" i="11"/>
  <c r="G13" i="11"/>
  <c r="G26" i="11"/>
  <c r="G27" i="11"/>
  <c r="F6" i="11"/>
  <c r="H4" i="11"/>
  <c r="C17" i="11"/>
  <c r="C26" i="11"/>
  <c r="C16" i="11"/>
  <c r="C27" i="11"/>
  <c r="C18" i="11"/>
  <c r="C4" i="11"/>
  <c r="C6" i="11" s="1"/>
  <c r="G24" i="11"/>
  <c r="G16" i="11"/>
  <c r="G20" i="11" s="1"/>
  <c r="H20" i="11"/>
  <c r="C11" i="11"/>
  <c r="G28" i="11" l="1"/>
  <c r="G4" i="11"/>
  <c r="H6" i="11"/>
  <c r="G5" i="11"/>
  <c r="G6" i="11" s="1"/>
  <c r="C28" i="11"/>
  <c r="C20" i="11"/>
</calcChain>
</file>

<file path=xl/sharedStrings.xml><?xml version="1.0" encoding="utf-8"?>
<sst xmlns="http://schemas.openxmlformats.org/spreadsheetml/2006/main" count="33" uniqueCount="26">
  <si>
    <t>mit beruflichem  Abschluss</t>
  </si>
  <si>
    <t>ohne beruflichen Abschluss</t>
  </si>
  <si>
    <t>zusammen</t>
  </si>
  <si>
    <t xml:space="preserve">abs. (in Tsd.) </t>
  </si>
  <si>
    <t>männlich</t>
  </si>
  <si>
    <t>weiblich</t>
  </si>
  <si>
    <t>alle</t>
  </si>
  <si>
    <t>25-29 Jahre</t>
  </si>
  <si>
    <t>30-34 Jahre</t>
  </si>
  <si>
    <t>Hauptschulabschluss</t>
  </si>
  <si>
    <t>Realschulabschluss</t>
  </si>
  <si>
    <t>Studienberechtigung</t>
  </si>
  <si>
    <t>kein Abschluss</t>
  </si>
  <si>
    <t>Deutsche</t>
  </si>
  <si>
    <t>Ausländer*</t>
  </si>
  <si>
    <t>*auch doppelte Staatsangehörigkeit</t>
  </si>
  <si>
    <t>Ostdeutschland</t>
  </si>
  <si>
    <t>Westdeutschland</t>
  </si>
  <si>
    <t>gesamt</t>
  </si>
  <si>
    <t>20-24 Jahre</t>
  </si>
  <si>
    <t>20-29 Jahre</t>
  </si>
  <si>
    <t>darunter</t>
  </si>
  <si>
    <t>Quelle: Statistisches Bundesamt, Mikrozensus 2011; Berechnungen des Bundesinstituts für Berufsbildung</t>
  </si>
  <si>
    <t>Tabelle A9.3-2: Junge Erwachsene ohne beruflichen Abschluss im Alter von 20 bis 34 Jahren 2011</t>
  </si>
  <si>
    <t>Anteil nicht formal Qualifizierte
in v. H.</t>
  </si>
  <si>
    <t>in v.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</si>
</sst>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3" fontId="8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165" fontId="2" fillId="0" borderId="0" xfId="1" applyNumberFormat="1" applyFont="1" applyBorder="1" applyAlignment="1">
      <alignment horizontal="right" indent="1"/>
    </xf>
    <xf numFmtId="164" fontId="4" fillId="0" borderId="0" xfId="0" applyNumberFormat="1" applyFont="1" applyBorder="1" applyAlignment="1">
      <alignment horizontal="right" indent="1"/>
    </xf>
    <xf numFmtId="3" fontId="8" fillId="0" borderId="2" xfId="0" applyNumberFormat="1" applyFont="1" applyBorder="1" applyAlignment="1">
      <alignment horizontal="right" indent="1"/>
    </xf>
    <xf numFmtId="166" fontId="8" fillId="0" borderId="0" xfId="0" applyNumberFormat="1" applyFont="1" applyBorder="1" applyAlignment="1">
      <alignment horizontal="right" indent="1"/>
    </xf>
    <xf numFmtId="3" fontId="8" fillId="0" borderId="0" xfId="0" applyNumberFormat="1" applyFont="1" applyBorder="1" applyAlignment="1">
      <alignment horizontal="right" indent="1"/>
    </xf>
    <xf numFmtId="165" fontId="6" fillId="0" borderId="0" xfId="1" applyNumberFormat="1" applyFont="1" applyBorder="1" applyAlignment="1">
      <alignment horizontal="right" indent="1"/>
    </xf>
    <xf numFmtId="0" fontId="6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6" fillId="0" borderId="7" xfId="0" applyFont="1" applyBorder="1"/>
    <xf numFmtId="164" fontId="6" fillId="0" borderId="7" xfId="0" applyNumberFormat="1" applyFont="1" applyBorder="1" applyAlignment="1">
      <alignment horizontal="right" indent="1"/>
    </xf>
    <xf numFmtId="0" fontId="2" fillId="0" borderId="3" xfId="0" applyFont="1" applyBorder="1"/>
    <xf numFmtId="164" fontId="8" fillId="0" borderId="8" xfId="0" applyNumberFormat="1" applyFont="1" applyBorder="1" applyAlignment="1">
      <alignment horizontal="right" indent="1"/>
    </xf>
    <xf numFmtId="0" fontId="2" fillId="0" borderId="2" xfId="0" applyFont="1" applyBorder="1"/>
    <xf numFmtId="164" fontId="2" fillId="0" borderId="7" xfId="0" applyNumberFormat="1" applyFont="1" applyBorder="1" applyAlignment="1">
      <alignment horizontal="right" indent="1"/>
    </xf>
    <xf numFmtId="0" fontId="4" fillId="0" borderId="2" xfId="0" applyFont="1" applyBorder="1"/>
    <xf numFmtId="164" fontId="8" fillId="0" borderId="7" xfId="0" applyNumberFormat="1" applyFont="1" applyBorder="1" applyAlignment="1">
      <alignment horizontal="right" indent="1"/>
    </xf>
    <xf numFmtId="0" fontId="4" fillId="0" borderId="3" xfId="0" applyFont="1" applyBorder="1"/>
    <xf numFmtId="0" fontId="8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L12" sqref="L12"/>
    </sheetView>
  </sheetViews>
  <sheetFormatPr baseColWidth="10" defaultColWidth="11.44140625" defaultRowHeight="14.4" x14ac:dyDescent="0.3"/>
  <cols>
    <col min="1" max="1" width="20.44140625" style="3" customWidth="1"/>
    <col min="2" max="2" width="12.44140625" style="3" customWidth="1"/>
    <col min="3" max="3" width="13.6640625" style="3" customWidth="1"/>
    <col min="4" max="4" width="12.5546875" style="3" customWidth="1"/>
    <col min="5" max="5" width="15.33203125" style="3" customWidth="1"/>
    <col min="6" max="6" width="12.5546875" style="3" customWidth="1"/>
    <col min="7" max="7" width="9.44140625" style="3" customWidth="1"/>
    <col min="8" max="8" width="15.5546875" style="3" customWidth="1"/>
    <col min="9" max="16384" width="11.44140625" style="3"/>
  </cols>
  <sheetData>
    <row r="1" spans="1:11" ht="24" customHeight="1" x14ac:dyDescent="0.25">
      <c r="A1" s="1" t="s">
        <v>23</v>
      </c>
      <c r="B1" s="2"/>
      <c r="C1" s="2"/>
      <c r="D1" s="2"/>
      <c r="E1" s="2"/>
      <c r="F1" s="2"/>
      <c r="G1" s="2"/>
      <c r="H1" s="2"/>
    </row>
    <row r="2" spans="1:11" ht="60.75" customHeight="1" x14ac:dyDescent="0.25">
      <c r="A2" s="25"/>
      <c r="B2" s="39" t="s">
        <v>0</v>
      </c>
      <c r="C2" s="40"/>
      <c r="D2" s="26" t="s">
        <v>1</v>
      </c>
      <c r="E2" s="26"/>
      <c r="F2" s="38" t="s">
        <v>2</v>
      </c>
      <c r="G2" s="38"/>
      <c r="H2" s="27" t="s">
        <v>24</v>
      </c>
    </row>
    <row r="3" spans="1:11" ht="15" x14ac:dyDescent="0.25">
      <c r="A3" s="8"/>
      <c r="B3" s="8" t="s">
        <v>3</v>
      </c>
      <c r="C3" s="6" t="s">
        <v>25</v>
      </c>
      <c r="D3" s="6" t="s">
        <v>3</v>
      </c>
      <c r="E3" s="6" t="s">
        <v>25</v>
      </c>
      <c r="F3" s="6" t="s">
        <v>3</v>
      </c>
      <c r="G3" s="6" t="s">
        <v>25</v>
      </c>
      <c r="H3" s="28"/>
    </row>
    <row r="4" spans="1:11" x14ac:dyDescent="0.3">
      <c r="A4" s="8" t="s">
        <v>4</v>
      </c>
      <c r="B4" s="9">
        <f>(4979013+1461439)</f>
        <v>6440452</v>
      </c>
      <c r="C4" s="10">
        <f>B4/B6%</f>
        <v>50.804809236991353</v>
      </c>
      <c r="D4" s="11">
        <v>1062960</v>
      </c>
      <c r="E4" s="10">
        <f>D4/D6%</f>
        <v>51.05100345651833</v>
      </c>
      <c r="F4" s="11">
        <f>B4+D4</f>
        <v>7503412</v>
      </c>
      <c r="G4" s="10">
        <f>F4/F6%</f>
        <v>50.839541519321628</v>
      </c>
      <c r="H4" s="29">
        <f>D4/F4%</f>
        <v>14.166355252783667</v>
      </c>
      <c r="J4" s="4"/>
      <c r="K4" s="4"/>
    </row>
    <row r="5" spans="1:11" ht="15" x14ac:dyDescent="0.25">
      <c r="A5" s="8" t="s">
        <v>5</v>
      </c>
      <c r="B5" s="9">
        <f>(4905450+1330953)</f>
        <v>6236403</v>
      </c>
      <c r="C5" s="10">
        <f>B5/B6%</f>
        <v>49.195190763008647</v>
      </c>
      <c r="D5" s="11">
        <v>1019193</v>
      </c>
      <c r="E5" s="10">
        <f>D5/D6%</f>
        <v>48.948996543481677</v>
      </c>
      <c r="F5" s="11">
        <f>B5+D5</f>
        <v>7255596</v>
      </c>
      <c r="G5" s="10">
        <f>F5/F6%</f>
        <v>49.160458480678379</v>
      </c>
      <c r="H5" s="29">
        <f>D5/F5%</f>
        <v>14.046992142340891</v>
      </c>
      <c r="J5" s="4"/>
      <c r="K5" s="4"/>
    </row>
    <row r="6" spans="1:11" ht="15" x14ac:dyDescent="0.25">
      <c r="A6" s="30" t="s">
        <v>6</v>
      </c>
      <c r="B6" s="12">
        <f>(B4+B5)</f>
        <v>12676855</v>
      </c>
      <c r="C6" s="13">
        <f>C4+C5</f>
        <v>100</v>
      </c>
      <c r="D6" s="14">
        <f>(D4+D5)</f>
        <v>2082153</v>
      </c>
      <c r="E6" s="13">
        <f>E4+E5</f>
        <v>100</v>
      </c>
      <c r="F6" s="14">
        <f>(F4+F5)</f>
        <v>14759008</v>
      </c>
      <c r="G6" s="13">
        <f>G4+G5</f>
        <v>100</v>
      </c>
      <c r="H6" s="31">
        <f>D6/F6%</f>
        <v>14.107675800433201</v>
      </c>
    </row>
    <row r="7" spans="1:11" ht="15" x14ac:dyDescent="0.25">
      <c r="A7" s="32"/>
      <c r="B7" s="16"/>
      <c r="C7" s="17"/>
      <c r="D7" s="18"/>
      <c r="E7" s="19"/>
      <c r="F7" s="18"/>
      <c r="G7" s="17"/>
      <c r="H7" s="33"/>
    </row>
    <row r="8" spans="1:11" ht="15" x14ac:dyDescent="0.25">
      <c r="A8" s="34" t="s">
        <v>19</v>
      </c>
      <c r="B8" s="9">
        <f>2145245+2158784</f>
        <v>4304029</v>
      </c>
      <c r="C8" s="20">
        <f>B8/B11%</f>
        <v>33.951867399287913</v>
      </c>
      <c r="D8" s="11">
        <v>650721</v>
      </c>
      <c r="E8" s="20">
        <f>D8/D11%</f>
        <v>31.252299301588643</v>
      </c>
      <c r="F8" s="11">
        <f>B8+D8</f>
        <v>4954750</v>
      </c>
      <c r="G8" s="20">
        <f>F8/F11%</f>
        <v>33.571020926947064</v>
      </c>
      <c r="H8" s="29">
        <f>D8/F8%</f>
        <v>13.133276149149806</v>
      </c>
    </row>
    <row r="9" spans="1:11" ht="15" x14ac:dyDescent="0.25">
      <c r="A9" s="34" t="s">
        <v>7</v>
      </c>
      <c r="B9" s="9">
        <f>3715978+524355</f>
        <v>4240333</v>
      </c>
      <c r="C9" s="20">
        <f>B9/B11%</f>
        <v>33.449408390330248</v>
      </c>
      <c r="D9" s="11">
        <v>683100</v>
      </c>
      <c r="E9" s="20">
        <f>D9/D11%</f>
        <v>32.807371596913576</v>
      </c>
      <c r="F9" s="11">
        <f t="shared" ref="F9:F10" si="0">B9+D9</f>
        <v>4923433</v>
      </c>
      <c r="G9" s="20">
        <f>F9/F11%</f>
        <v>33.358831883631211</v>
      </c>
      <c r="H9" s="29">
        <f t="shared" ref="H9:H10" si="1">D9/F9%</f>
        <v>13.874465235944106</v>
      </c>
    </row>
    <row r="10" spans="1:11" ht="15" x14ac:dyDescent="0.25">
      <c r="A10" s="34" t="s">
        <v>8</v>
      </c>
      <c r="B10" s="9">
        <f>4023239+109254</f>
        <v>4132493</v>
      </c>
      <c r="C10" s="20">
        <f>B10/B11%</f>
        <v>32.598724210381832</v>
      </c>
      <c r="D10" s="11">
        <v>748333</v>
      </c>
      <c r="E10" s="20">
        <f>D10/D11%</f>
        <v>35.940329101497774</v>
      </c>
      <c r="F10" s="11">
        <f t="shared" si="0"/>
        <v>4880826</v>
      </c>
      <c r="G10" s="20">
        <f>F10/F11%</f>
        <v>33.070147189421732</v>
      </c>
      <c r="H10" s="29">
        <f t="shared" si="1"/>
        <v>15.332097476943451</v>
      </c>
    </row>
    <row r="11" spans="1:11" ht="15" x14ac:dyDescent="0.25">
      <c r="A11" s="32" t="s">
        <v>6</v>
      </c>
      <c r="B11" s="21">
        <f t="shared" ref="B11:G11" si="2">SUM(B8:B10)</f>
        <v>12676855</v>
      </c>
      <c r="C11" s="22">
        <f t="shared" si="2"/>
        <v>99.999999999999986</v>
      </c>
      <c r="D11" s="23">
        <f t="shared" si="2"/>
        <v>2082154</v>
      </c>
      <c r="E11" s="22">
        <f t="shared" si="2"/>
        <v>100</v>
      </c>
      <c r="F11" s="23">
        <f t="shared" si="2"/>
        <v>14759009</v>
      </c>
      <c r="G11" s="22">
        <f t="shared" si="2"/>
        <v>100</v>
      </c>
      <c r="H11" s="35">
        <f>D11/F11%</f>
        <v>14.107681620087094</v>
      </c>
    </row>
    <row r="12" spans="1:11" ht="15" x14ac:dyDescent="0.25">
      <c r="A12" s="32" t="s">
        <v>21</v>
      </c>
      <c r="B12" s="21"/>
      <c r="C12" s="22"/>
      <c r="D12" s="23"/>
      <c r="E12" s="22"/>
      <c r="F12" s="23"/>
      <c r="G12" s="22"/>
      <c r="H12" s="35"/>
    </row>
    <row r="13" spans="1:11" ht="15" x14ac:dyDescent="0.25">
      <c r="A13" s="36" t="s">
        <v>20</v>
      </c>
      <c r="B13" s="12">
        <v>8544361.6900000013</v>
      </c>
      <c r="C13" s="13">
        <f>C8+C9</f>
        <v>67.401275789618154</v>
      </c>
      <c r="D13" s="14">
        <v>1333821.03</v>
      </c>
      <c r="E13" s="13">
        <f>E8+E9</f>
        <v>64.059670898502219</v>
      </c>
      <c r="F13" s="14">
        <f>(F9+F10)</f>
        <v>9804259</v>
      </c>
      <c r="G13" s="13">
        <f>G8+G9</f>
        <v>66.929852810578268</v>
      </c>
      <c r="H13" s="31">
        <v>13.5</v>
      </c>
    </row>
    <row r="14" spans="1:11" ht="15" x14ac:dyDescent="0.25">
      <c r="A14" s="34"/>
      <c r="B14" s="21"/>
      <c r="C14" s="17"/>
      <c r="D14" s="23"/>
      <c r="E14" s="17"/>
      <c r="F14" s="23"/>
      <c r="G14" s="17"/>
      <c r="H14" s="35"/>
    </row>
    <row r="15" spans="1:11" ht="15" x14ac:dyDescent="0.25">
      <c r="A15" s="34"/>
      <c r="B15" s="21"/>
      <c r="C15" s="17"/>
      <c r="D15" s="23"/>
      <c r="E15" s="17"/>
      <c r="F15" s="23"/>
      <c r="G15" s="17"/>
      <c r="H15" s="35"/>
    </row>
    <row r="16" spans="1:11" ht="15" x14ac:dyDescent="0.25">
      <c r="A16" s="8" t="s">
        <v>9</v>
      </c>
      <c r="B16" s="9">
        <f>1829131+214925</f>
        <v>2044056</v>
      </c>
      <c r="C16" s="20">
        <f>B16/B$20%</f>
        <v>16.124314745258189</v>
      </c>
      <c r="D16" s="11">
        <v>943046</v>
      </c>
      <c r="E16" s="20">
        <f>D16/D$20%</f>
        <v>45.291846808641431</v>
      </c>
      <c r="F16" s="11">
        <f>B16+D16</f>
        <v>2987102</v>
      </c>
      <c r="G16" s="20">
        <f>F16/F$20%</f>
        <v>20.239177305197117</v>
      </c>
      <c r="H16" s="29">
        <f>D16/F16%</f>
        <v>31.570599196143956</v>
      </c>
    </row>
    <row r="17" spans="1:8" ht="15" x14ac:dyDescent="0.25">
      <c r="A17" s="8" t="s">
        <v>10</v>
      </c>
      <c r="B17" s="9">
        <f>3869151+429496</f>
        <v>4298647</v>
      </c>
      <c r="C17" s="20">
        <f t="shared" ref="C17:E19" si="3">B17/B$20%</f>
        <v>33.909412074209257</v>
      </c>
      <c r="D17" s="11">
        <v>410127</v>
      </c>
      <c r="E17" s="20">
        <f t="shared" si="3"/>
        <v>19.697246217138598</v>
      </c>
      <c r="F17" s="11">
        <f t="shared" ref="F17:F19" si="4">B17+D17</f>
        <v>4708774</v>
      </c>
      <c r="G17" s="20">
        <f t="shared" ref="G17" si="5">F17/F$20%</f>
        <v>31.904404963775008</v>
      </c>
      <c r="H17" s="29">
        <f t="shared" ref="H17:H18" si="6">D17/F17%</f>
        <v>8.7098467669079049</v>
      </c>
    </row>
    <row r="18" spans="1:8" ht="15" x14ac:dyDescent="0.25">
      <c r="A18" s="8" t="s">
        <v>11</v>
      </c>
      <c r="B18" s="9">
        <f>4134650+1956356</f>
        <v>6091006</v>
      </c>
      <c r="C18" s="20">
        <f t="shared" si="3"/>
        <v>48.048242249359163</v>
      </c>
      <c r="D18" s="11">
        <v>349304</v>
      </c>
      <c r="E18" s="20">
        <f t="shared" si="3"/>
        <v>16.776088608239352</v>
      </c>
      <c r="F18" s="11">
        <f t="shared" si="4"/>
        <v>6440310</v>
      </c>
      <c r="G18" s="20">
        <f t="shared" ref="G18" si="7">F18/F$20%</f>
        <v>43.636466377925508</v>
      </c>
      <c r="H18" s="29">
        <f t="shared" si="6"/>
        <v>5.42371407587523</v>
      </c>
    </row>
    <row r="19" spans="1:8" ht="15" x14ac:dyDescent="0.25">
      <c r="A19" s="8" t="s">
        <v>12</v>
      </c>
      <c r="B19" s="9">
        <f>51531+191615</f>
        <v>243146</v>
      </c>
      <c r="C19" s="20">
        <f t="shared" si="3"/>
        <v>1.9180309311733865</v>
      </c>
      <c r="D19" s="11">
        <v>379677</v>
      </c>
      <c r="E19" s="20">
        <f t="shared" si="3"/>
        <v>18.234818365980612</v>
      </c>
      <c r="F19" s="11">
        <f t="shared" si="4"/>
        <v>622823</v>
      </c>
      <c r="G19" s="20">
        <f t="shared" ref="G19" si="8">F19/F$20%</f>
        <v>4.219951353102366</v>
      </c>
      <c r="H19" s="29">
        <f>D19/F19%</f>
        <v>60.960658164518655</v>
      </c>
    </row>
    <row r="20" spans="1:8" ht="15" x14ac:dyDescent="0.25">
      <c r="A20" s="30" t="s">
        <v>6</v>
      </c>
      <c r="B20" s="12">
        <f t="shared" ref="B20:G20" si="9">SUM(B16:B19)</f>
        <v>12676855</v>
      </c>
      <c r="C20" s="15">
        <f t="shared" si="9"/>
        <v>100</v>
      </c>
      <c r="D20" s="14">
        <f t="shared" si="9"/>
        <v>2082154</v>
      </c>
      <c r="E20" s="15">
        <f t="shared" si="9"/>
        <v>99.999999999999986</v>
      </c>
      <c r="F20" s="14">
        <f t="shared" si="9"/>
        <v>14759009</v>
      </c>
      <c r="G20" s="15">
        <f t="shared" si="9"/>
        <v>99.999999999999986</v>
      </c>
      <c r="H20" s="31">
        <f>D20/F20%</f>
        <v>14.107681620087094</v>
      </c>
    </row>
    <row r="21" spans="1:8" ht="15" x14ac:dyDescent="0.25">
      <c r="A21" s="32"/>
      <c r="B21" s="16"/>
      <c r="C21" s="18"/>
      <c r="D21" s="18"/>
      <c r="E21" s="18"/>
      <c r="F21" s="18"/>
      <c r="G21" s="18"/>
      <c r="H21" s="33"/>
    </row>
    <row r="22" spans="1:8" ht="15" x14ac:dyDescent="0.25">
      <c r="A22" s="34" t="s">
        <v>13</v>
      </c>
      <c r="B22" s="9">
        <f>8780432+2423449</f>
        <v>11203881</v>
      </c>
      <c r="C22" s="20">
        <f>B22/B$24%</f>
        <v>88.380610836095457</v>
      </c>
      <c r="D22" s="11">
        <v>1354418</v>
      </c>
      <c r="E22" s="20">
        <f>D22/D$24%</f>
        <v>65.048918115047272</v>
      </c>
      <c r="F22" s="11">
        <f t="shared" ref="F22:F23" si="10">B22+D22</f>
        <v>12558299</v>
      </c>
      <c r="G22" s="20">
        <f>F22/F$24%</f>
        <v>85.089051045236303</v>
      </c>
      <c r="H22" s="29">
        <f t="shared" ref="H22:H28" si="11">D22/F22%</f>
        <v>10.785043420291235</v>
      </c>
    </row>
    <row r="23" spans="1:8" x14ac:dyDescent="0.3">
      <c r="A23" s="8" t="s">
        <v>14</v>
      </c>
      <c r="B23" s="9">
        <f>1104030+368943</f>
        <v>1472973</v>
      </c>
      <c r="C23" s="20">
        <f>B23/B$24%</f>
        <v>11.619389163904547</v>
      </c>
      <c r="D23" s="11">
        <v>727735</v>
      </c>
      <c r="E23" s="20">
        <f>D23/D$24%</f>
        <v>34.951081884952742</v>
      </c>
      <c r="F23" s="11">
        <f t="shared" si="10"/>
        <v>2200708</v>
      </c>
      <c r="G23" s="20">
        <f>F23/F$24%</f>
        <v>14.91094895476369</v>
      </c>
      <c r="H23" s="29">
        <f t="shared" si="11"/>
        <v>33.06822168138617</v>
      </c>
    </row>
    <row r="24" spans="1:8" ht="15" x14ac:dyDescent="0.25">
      <c r="A24" s="37" t="s">
        <v>6</v>
      </c>
      <c r="B24" s="12">
        <f>B22+B23</f>
        <v>12676854</v>
      </c>
      <c r="C24" s="15">
        <f>SUM(C22:C23)</f>
        <v>100</v>
      </c>
      <c r="D24" s="14">
        <f>D22+D23</f>
        <v>2082153</v>
      </c>
      <c r="E24" s="15">
        <f>SUM(E22:E23)</f>
        <v>100.00000000000001</v>
      </c>
      <c r="F24" s="14">
        <f>SUM(F22:F23)</f>
        <v>14759007</v>
      </c>
      <c r="G24" s="15">
        <f>SUM(G22:G23)</f>
        <v>100</v>
      </c>
      <c r="H24" s="31">
        <f t="shared" si="11"/>
        <v>14.1076767563021</v>
      </c>
    </row>
    <row r="25" spans="1:8" ht="15" x14ac:dyDescent="0.25">
      <c r="A25" s="8"/>
      <c r="B25" s="9"/>
      <c r="C25" s="10"/>
      <c r="D25" s="11"/>
      <c r="E25" s="24"/>
      <c r="F25" s="11"/>
      <c r="G25" s="10"/>
      <c r="H25" s="29"/>
    </row>
    <row r="26" spans="1:8" ht="15" x14ac:dyDescent="0.25">
      <c r="A26" s="8" t="s">
        <v>16</v>
      </c>
      <c r="B26" s="9">
        <f>2185542+550971</f>
        <v>2736513</v>
      </c>
      <c r="C26" s="20">
        <f t="shared" ref="C26" si="12">B26/B$20%</f>
        <v>21.586686918798076</v>
      </c>
      <c r="D26" s="11">
        <v>335915</v>
      </c>
      <c r="E26" s="10">
        <v>16.266425011327595</v>
      </c>
      <c r="F26" s="11">
        <f t="shared" ref="F26:F27" si="13">B26+D26</f>
        <v>3072428</v>
      </c>
      <c r="G26" s="20">
        <f>F26/F$24%</f>
        <v>20.817308373117513</v>
      </c>
      <c r="H26" s="29">
        <f t="shared" si="11"/>
        <v>10.933209826235148</v>
      </c>
    </row>
    <row r="27" spans="1:8" ht="15" x14ac:dyDescent="0.25">
      <c r="A27" s="8" t="s">
        <v>17</v>
      </c>
      <c r="B27" s="9">
        <f>7698920+2241421</f>
        <v>9940341</v>
      </c>
      <c r="C27" s="20">
        <f t="shared" ref="C27" si="14">B27/B$20%</f>
        <v>78.413305192810043</v>
      </c>
      <c r="D27" s="11">
        <v>1746239</v>
      </c>
      <c r="E27" s="10">
        <v>83.733574988672402</v>
      </c>
      <c r="F27" s="11">
        <f t="shared" si="13"/>
        <v>11686580</v>
      </c>
      <c r="G27" s="20">
        <f>F27/F$24%</f>
        <v>79.182698402406061</v>
      </c>
      <c r="H27" s="29">
        <f t="shared" si="11"/>
        <v>14.942258556395455</v>
      </c>
    </row>
    <row r="28" spans="1:8" x14ac:dyDescent="0.3">
      <c r="A28" s="37" t="s">
        <v>18</v>
      </c>
      <c r="B28" s="12">
        <f>B26+B27</f>
        <v>12676854</v>
      </c>
      <c r="C28" s="15">
        <f>SUM(C26:C27)</f>
        <v>99.999992111608123</v>
      </c>
      <c r="D28" s="14">
        <f>D26+D27</f>
        <v>2082154</v>
      </c>
      <c r="E28" s="13">
        <v>100</v>
      </c>
      <c r="F28" s="14">
        <f>SUM(F26:F27)</f>
        <v>14759008</v>
      </c>
      <c r="G28" s="15">
        <f>SUM(G26:G27)</f>
        <v>100.00000677552357</v>
      </c>
      <c r="H28" s="31">
        <f t="shared" si="11"/>
        <v>14.107682575956325</v>
      </c>
    </row>
    <row r="29" spans="1:8" s="5" customFormat="1" ht="16.5" customHeight="1" x14ac:dyDescent="0.3">
      <c r="A29" s="7" t="s">
        <v>15</v>
      </c>
      <c r="B29" s="7"/>
      <c r="C29" s="7"/>
      <c r="D29" s="7"/>
      <c r="E29" s="7"/>
      <c r="F29" s="7"/>
      <c r="G29" s="7"/>
      <c r="H29" s="6"/>
    </row>
    <row r="30" spans="1:8" s="5" customFormat="1" ht="13.8" x14ac:dyDescent="0.3">
      <c r="A30" s="7" t="s">
        <v>22</v>
      </c>
      <c r="B30" s="7"/>
      <c r="C30" s="7"/>
      <c r="D30" s="7"/>
      <c r="E30" s="7"/>
      <c r="F30" s="7"/>
      <c r="G30" s="7"/>
      <c r="H30" s="6"/>
    </row>
  </sheetData>
  <mergeCells count="2">
    <mergeCell ref="F2:G2"/>
    <mergeCell ref="B2:C2"/>
  </mergeCells>
  <printOptions gridLines="1"/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A9.3-2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schoengen</dc:creator>
  <cp:lastModifiedBy>friedrich</cp:lastModifiedBy>
  <cp:lastPrinted>2014-03-07T07:30:33Z</cp:lastPrinted>
  <dcterms:created xsi:type="dcterms:W3CDTF">2011-01-18T08:43:06Z</dcterms:created>
  <dcterms:modified xsi:type="dcterms:W3CDTF">2014-03-12T12:40:29Z</dcterms:modified>
</cp:coreProperties>
</file>