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ebs\Documents\QuBe\Webseite\Neuangebot Restbestand\"/>
    </mc:Choice>
  </mc:AlternateContent>
  <xr:revisionPtr revIDLastSave="0" documentId="8_{CC80EFDE-F0E8-49D9-AC42-0D5F06E08917}" xr6:coauthVersionLast="36" xr6:coauthVersionMax="36" xr10:uidLastSave="{00000000-0000-0000-0000-000000000000}"/>
  <workbookProtection workbookAlgorithmName="SHA-512" workbookHashValue="pvuKlSg0fD9bEF23+vZmLmgzqsrTXmPTStib84XkSWfi6zTwFDPw8GcrCmc0I3lcqdvvjUAIaUTgQnQ0BvUMlg==" workbookSaltValue="LE/CQF7Mz+vdrln9+agUwg==" workbookSpinCount="100000" lockStructure="1"/>
  <bookViews>
    <workbookView xWindow="0" yWindow="0" windowWidth="28800" windowHeight="12225" tabRatio="711" xr2:uid="{00000000-000D-0000-FFFF-FFFF00000000}"/>
  </bookViews>
  <sheets>
    <sheet name="Inhaltsverzeichnis" sheetId="1" r:id="rId1"/>
    <sheet name="1.1" sheetId="4" r:id="rId2"/>
    <sheet name="1.2" sheetId="22" r:id="rId3"/>
    <sheet name="1.3" sheetId="10" r:id="rId4"/>
    <sheet name="1.4" sheetId="17" r:id="rId5"/>
    <sheet name="2.1.1" sheetId="6" r:id="rId6"/>
    <sheet name="2.1.2" sheetId="23" r:id="rId7"/>
    <sheet name="2.1.3" sheetId="11" r:id="rId8"/>
    <sheet name="2.1.4" sheetId="18" r:id="rId9"/>
    <sheet name="2.2.1" sheetId="12" r:id="rId10"/>
    <sheet name="2.2.2" sheetId="24" r:id="rId11"/>
    <sheet name="2.2.3" sheetId="14" r:id="rId12"/>
    <sheet name="2.2.4" sheetId="20" r:id="rId13"/>
  </sheets>
  <calcPr calcId="191029"/>
</workbook>
</file>

<file path=xl/calcChain.xml><?xml version="1.0" encoding="utf-8"?>
<calcChain xmlns="http://schemas.openxmlformats.org/spreadsheetml/2006/main">
  <c r="E12" i="10" l="1"/>
  <c r="G43" i="20" l="1"/>
  <c r="C42" i="20"/>
  <c r="D42" i="20" s="1"/>
  <c r="E42" i="20" s="1"/>
  <c r="F42" i="20" s="1"/>
  <c r="G42" i="20" s="1"/>
  <c r="C41" i="20"/>
  <c r="D41" i="20" s="1"/>
  <c r="E41" i="20" s="1"/>
  <c r="F41" i="20" s="1"/>
  <c r="G41" i="20" s="1"/>
  <c r="C40" i="20"/>
  <c r="D40" i="20" s="1"/>
  <c r="E40" i="20" s="1"/>
  <c r="F40" i="20" s="1"/>
  <c r="G40" i="20" s="1"/>
  <c r="C39" i="20"/>
  <c r="D39" i="20" s="1"/>
  <c r="E39" i="20" s="1"/>
  <c r="F39" i="20" s="1"/>
  <c r="G39" i="20" s="1"/>
  <c r="C38" i="20"/>
  <c r="D38" i="20" s="1"/>
  <c r="E38" i="20" s="1"/>
  <c r="F38" i="20" s="1"/>
  <c r="G38" i="20" s="1"/>
  <c r="C37" i="20"/>
  <c r="D37" i="20" s="1"/>
  <c r="E37" i="20" s="1"/>
  <c r="F37" i="20" s="1"/>
  <c r="G37" i="20" s="1"/>
  <c r="C36" i="20"/>
  <c r="D36" i="20" s="1"/>
  <c r="E36" i="20" s="1"/>
  <c r="F36" i="20" s="1"/>
  <c r="G36" i="20" s="1"/>
  <c r="C35" i="20"/>
  <c r="D35" i="20" s="1"/>
  <c r="E35" i="20" s="1"/>
  <c r="F35" i="20" s="1"/>
  <c r="G35" i="20" s="1"/>
  <c r="C34" i="20"/>
  <c r="D34" i="20" s="1"/>
  <c r="E34" i="20" s="1"/>
  <c r="F34" i="20" s="1"/>
  <c r="G34" i="20" s="1"/>
  <c r="C33" i="20"/>
  <c r="D33" i="20" s="1"/>
  <c r="E33" i="20" s="1"/>
  <c r="F33" i="20" s="1"/>
  <c r="G33" i="20" s="1"/>
  <c r="C32" i="20"/>
  <c r="D32" i="20" s="1"/>
  <c r="E32" i="20" s="1"/>
  <c r="F32" i="20" s="1"/>
  <c r="G32" i="20" s="1"/>
  <c r="C31" i="20"/>
  <c r="D31" i="20" s="1"/>
  <c r="E31" i="20" s="1"/>
  <c r="F31" i="20" s="1"/>
  <c r="G31" i="20" s="1"/>
  <c r="C30" i="20"/>
  <c r="D30" i="20" s="1"/>
  <c r="E30" i="20" s="1"/>
  <c r="F30" i="20" s="1"/>
  <c r="G30" i="20" s="1"/>
  <c r="C29" i="20"/>
  <c r="D29" i="20" s="1"/>
  <c r="E29" i="20" s="1"/>
  <c r="F29" i="20" s="1"/>
  <c r="G29" i="20" s="1"/>
  <c r="C28" i="20"/>
  <c r="D28" i="20" s="1"/>
  <c r="E28" i="20" s="1"/>
  <c r="F28" i="20" s="1"/>
  <c r="G28" i="20" s="1"/>
  <c r="C27" i="20"/>
  <c r="D27" i="20" s="1"/>
  <c r="E27" i="20" s="1"/>
  <c r="F27" i="20" s="1"/>
  <c r="G27" i="20" s="1"/>
  <c r="C26" i="20"/>
  <c r="D26" i="20" s="1"/>
  <c r="E26" i="20" s="1"/>
  <c r="F26" i="20" s="1"/>
  <c r="G26" i="20" s="1"/>
  <c r="C25" i="20"/>
  <c r="D25" i="20" s="1"/>
  <c r="E25" i="20" s="1"/>
  <c r="F25" i="20" s="1"/>
  <c r="G25" i="20" s="1"/>
  <c r="C24" i="20"/>
  <c r="D24" i="20" s="1"/>
  <c r="E24" i="20" s="1"/>
  <c r="F24" i="20" s="1"/>
  <c r="G24" i="20" s="1"/>
  <c r="C23" i="20"/>
  <c r="D23" i="20" s="1"/>
  <c r="E23" i="20" s="1"/>
  <c r="F23" i="20" s="1"/>
  <c r="G23" i="20" s="1"/>
  <c r="C22" i="20"/>
  <c r="D22" i="20" s="1"/>
  <c r="E22" i="20" s="1"/>
  <c r="F22" i="20" s="1"/>
  <c r="G22" i="20" s="1"/>
  <c r="C21" i="20"/>
  <c r="D21" i="20" s="1"/>
  <c r="E21" i="20" s="1"/>
  <c r="F21" i="20" s="1"/>
  <c r="G21" i="20" s="1"/>
  <c r="C20" i="20"/>
  <c r="D20" i="20" s="1"/>
  <c r="E20" i="20" s="1"/>
  <c r="F20" i="20" s="1"/>
  <c r="G20" i="20" s="1"/>
  <c r="C19" i="20"/>
  <c r="D19" i="20" s="1"/>
  <c r="E19" i="20" s="1"/>
  <c r="F19" i="20" s="1"/>
  <c r="G19" i="20" s="1"/>
  <c r="C18" i="20"/>
  <c r="D18" i="20" s="1"/>
  <c r="E18" i="20" s="1"/>
  <c r="F18" i="20" s="1"/>
  <c r="G18" i="20" s="1"/>
  <c r="C17" i="20"/>
  <c r="D17" i="20" s="1"/>
  <c r="E17" i="20" s="1"/>
  <c r="F17" i="20" s="1"/>
  <c r="G17" i="20" s="1"/>
  <c r="C16" i="20"/>
  <c r="D16" i="20" s="1"/>
  <c r="E16" i="20" s="1"/>
  <c r="F16" i="20" s="1"/>
  <c r="G16" i="20" s="1"/>
  <c r="C15" i="20"/>
  <c r="D15" i="20" s="1"/>
  <c r="E15" i="20" s="1"/>
  <c r="F15" i="20" s="1"/>
  <c r="G15" i="20" s="1"/>
  <c r="C14" i="20"/>
  <c r="D14" i="20" s="1"/>
  <c r="E14" i="20" s="1"/>
  <c r="F14" i="20" s="1"/>
  <c r="G14" i="20" s="1"/>
  <c r="C13" i="20"/>
  <c r="D13" i="20" s="1"/>
  <c r="E13" i="20" s="1"/>
  <c r="F13" i="20" s="1"/>
  <c r="G13" i="20" s="1"/>
  <c r="C12" i="20"/>
  <c r="D12" i="20" s="1"/>
  <c r="E12" i="20" s="1"/>
  <c r="F12" i="20" s="1"/>
  <c r="G12" i="20" s="1"/>
  <c r="C11" i="20"/>
  <c r="D11" i="20" s="1"/>
  <c r="E11" i="20" s="1"/>
  <c r="F11" i="20" s="1"/>
  <c r="G11" i="20" s="1"/>
  <c r="C10" i="20"/>
  <c r="D10" i="20" s="1"/>
  <c r="E10" i="20" s="1"/>
  <c r="F10" i="20" s="1"/>
  <c r="G10" i="20" s="1"/>
  <c r="C9" i="20"/>
  <c r="D9" i="20" s="1"/>
  <c r="E9" i="20" s="1"/>
  <c r="F9" i="20" s="1"/>
  <c r="G9" i="20" s="1"/>
  <c r="C8" i="20"/>
  <c r="D8" i="20" s="1"/>
  <c r="E8" i="20" s="1"/>
  <c r="F8" i="20" s="1"/>
  <c r="G8" i="20" s="1"/>
  <c r="C7" i="20"/>
  <c r="D7" i="20" s="1"/>
  <c r="E7" i="20" s="1"/>
  <c r="F7" i="20" s="1"/>
  <c r="G7" i="20" s="1"/>
  <c r="C6" i="20"/>
  <c r="D6" i="20" s="1"/>
  <c r="E6" i="20" s="1"/>
  <c r="F6" i="20" s="1"/>
  <c r="G6" i="20" s="1"/>
  <c r="E5" i="20"/>
  <c r="F5" i="20" s="1"/>
  <c r="G5" i="20" s="1"/>
  <c r="D5" i="20"/>
  <c r="C5" i="20"/>
  <c r="C5" i="18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3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5" i="24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G16" i="18"/>
  <c r="G15" i="18"/>
  <c r="G14" i="18"/>
  <c r="G13" i="18"/>
  <c r="G12" i="18"/>
  <c r="G11" i="18"/>
  <c r="G10" i="18"/>
  <c r="G9" i="18"/>
  <c r="G8" i="18"/>
  <c r="G7" i="18"/>
  <c r="G6" i="18"/>
  <c r="F16" i="11"/>
  <c r="F15" i="11"/>
  <c r="F14" i="11"/>
  <c r="F13" i="11"/>
  <c r="F12" i="11"/>
  <c r="F11" i="11"/>
  <c r="F10" i="11"/>
  <c r="F9" i="11"/>
  <c r="F8" i="11"/>
  <c r="F7" i="11"/>
  <c r="F6" i="11"/>
  <c r="F5" i="11"/>
  <c r="C15" i="18"/>
  <c r="D15" i="18" s="1"/>
  <c r="E15" i="18" s="1"/>
  <c r="F15" i="18" s="1"/>
  <c r="C14" i="18"/>
  <c r="D14" i="18" s="1"/>
  <c r="E14" i="18" s="1"/>
  <c r="F14" i="18" s="1"/>
  <c r="C13" i="18"/>
  <c r="D13" i="18" s="1"/>
  <c r="E13" i="18" s="1"/>
  <c r="F13" i="18" s="1"/>
  <c r="C12" i="18"/>
  <c r="D12" i="18" s="1"/>
  <c r="E12" i="18" s="1"/>
  <c r="F12" i="18" s="1"/>
  <c r="C11" i="18"/>
  <c r="D11" i="18" s="1"/>
  <c r="E11" i="18" s="1"/>
  <c r="F11" i="18" s="1"/>
  <c r="C10" i="18"/>
  <c r="D10" i="18" s="1"/>
  <c r="E10" i="18" s="1"/>
  <c r="F10" i="18" s="1"/>
  <c r="C9" i="18"/>
  <c r="D9" i="18" s="1"/>
  <c r="E9" i="18" s="1"/>
  <c r="F9" i="18" s="1"/>
  <c r="C8" i="18"/>
  <c r="D8" i="18" s="1"/>
  <c r="E8" i="18" s="1"/>
  <c r="F8" i="18" s="1"/>
  <c r="C7" i="18"/>
  <c r="D7" i="18" s="1"/>
  <c r="E7" i="18" s="1"/>
  <c r="F7" i="18" s="1"/>
  <c r="C6" i="18"/>
  <c r="D6" i="18" s="1"/>
  <c r="E6" i="18" s="1"/>
  <c r="F6" i="18" s="1"/>
  <c r="D5" i="18"/>
  <c r="E5" i="18" s="1"/>
  <c r="F5" i="18" s="1"/>
  <c r="G5" i="18" s="1"/>
  <c r="F16" i="23"/>
  <c r="F15" i="23"/>
  <c r="E16" i="23"/>
  <c r="D16" i="23"/>
  <c r="C16" i="23"/>
  <c r="B16" i="23"/>
  <c r="F14" i="23"/>
  <c r="F13" i="23"/>
  <c r="F12" i="23"/>
  <c r="F11" i="23"/>
  <c r="F10" i="23"/>
  <c r="F9" i="23"/>
  <c r="F8" i="23"/>
  <c r="F7" i="23"/>
  <c r="F6" i="23"/>
  <c r="F5" i="23"/>
  <c r="E16" i="6"/>
  <c r="D16" i="6"/>
  <c r="C16" i="6"/>
  <c r="F15" i="6"/>
  <c r="F14" i="6"/>
  <c r="F13" i="6"/>
  <c r="F12" i="6"/>
  <c r="F11" i="6"/>
  <c r="F10" i="6"/>
  <c r="F9" i="6"/>
  <c r="F8" i="6"/>
  <c r="F7" i="6"/>
  <c r="F6" i="6"/>
  <c r="F5" i="6"/>
  <c r="G9" i="17"/>
  <c r="G8" i="17"/>
  <c r="G7" i="17"/>
  <c r="G6" i="17"/>
  <c r="G5" i="17"/>
  <c r="B8" i="17"/>
  <c r="B9" i="17" s="1"/>
  <c r="B7" i="17"/>
  <c r="E6" i="17"/>
  <c r="E7" i="17" s="1"/>
  <c r="E8" i="17" s="1"/>
  <c r="E9" i="17" s="1"/>
  <c r="D6" i="17"/>
  <c r="D7" i="17" s="1"/>
  <c r="D8" i="17" s="1"/>
  <c r="D9" i="17" s="1"/>
  <c r="C6" i="17"/>
  <c r="C7" i="17" s="1"/>
  <c r="C8" i="17" s="1"/>
  <c r="C9" i="17" s="1"/>
  <c r="B6" i="17"/>
  <c r="F15" i="4"/>
  <c r="E15" i="4"/>
  <c r="D15" i="4"/>
  <c r="C15" i="4"/>
  <c r="B15" i="4"/>
  <c r="F16" i="6" l="1"/>
  <c r="F44" i="20"/>
  <c r="G44" i="20" s="1"/>
  <c r="E44" i="20"/>
  <c r="D44" i="20"/>
  <c r="C44" i="20"/>
  <c r="B44" i="20"/>
  <c r="E43" i="14"/>
  <c r="D43" i="14"/>
  <c r="C43" i="14"/>
  <c r="B43" i="14"/>
  <c r="E43" i="24"/>
  <c r="D43" i="24"/>
  <c r="C43" i="24"/>
  <c r="B43" i="24"/>
  <c r="E43" i="12"/>
  <c r="D43" i="12"/>
  <c r="C43" i="12"/>
  <c r="B43" i="12"/>
  <c r="F17" i="18"/>
  <c r="G17" i="18" s="1"/>
  <c r="E17" i="18"/>
  <c r="D17" i="18"/>
  <c r="C17" i="18"/>
  <c r="B17" i="18"/>
  <c r="E16" i="11"/>
  <c r="D16" i="11"/>
  <c r="C16" i="11"/>
  <c r="B16" i="11"/>
  <c r="B16" i="6"/>
  <c r="G20" i="17"/>
  <c r="E20" i="17"/>
  <c r="D20" i="17"/>
  <c r="C20" i="17"/>
  <c r="B20" i="17"/>
  <c r="G19" i="17"/>
  <c r="E19" i="17"/>
  <c r="D19" i="17"/>
  <c r="C19" i="17"/>
  <c r="B19" i="17"/>
  <c r="G18" i="17"/>
  <c r="E18" i="17"/>
  <c r="D18" i="17"/>
  <c r="C18" i="17"/>
  <c r="B18" i="17"/>
  <c r="G17" i="17"/>
  <c r="E17" i="17"/>
  <c r="D17" i="17"/>
  <c r="C17" i="17"/>
  <c r="B17" i="17"/>
  <c r="G16" i="17"/>
  <c r="E16" i="17"/>
  <c r="D16" i="17"/>
  <c r="C16" i="17"/>
  <c r="B16" i="17"/>
  <c r="G14" i="17"/>
  <c r="F14" i="17"/>
  <c r="E14" i="17"/>
  <c r="D14" i="17"/>
  <c r="C14" i="17"/>
  <c r="B14" i="17"/>
  <c r="G13" i="17"/>
  <c r="F13" i="17"/>
  <c r="E13" i="17"/>
  <c r="D13" i="17"/>
  <c r="C13" i="17"/>
  <c r="B13" i="17"/>
  <c r="G12" i="17"/>
  <c r="F12" i="17"/>
  <c r="E12" i="17"/>
  <c r="D12" i="17"/>
  <c r="C12" i="17"/>
  <c r="B12" i="17"/>
  <c r="G11" i="17"/>
  <c r="F11" i="17"/>
  <c r="E11" i="17"/>
  <c r="D11" i="17"/>
  <c r="C11" i="17"/>
  <c r="B11" i="17"/>
  <c r="E21" i="10"/>
  <c r="D21" i="10"/>
  <c r="C21" i="10"/>
  <c r="B21" i="10"/>
  <c r="E20" i="10"/>
  <c r="D20" i="10"/>
  <c r="C20" i="10"/>
  <c r="B20" i="10"/>
  <c r="E19" i="10"/>
  <c r="D19" i="10"/>
  <c r="C19" i="10"/>
  <c r="B19" i="10"/>
  <c r="E18" i="10"/>
  <c r="D18" i="10"/>
  <c r="C18" i="10"/>
  <c r="B18" i="10"/>
  <c r="E17" i="10"/>
  <c r="D17" i="10"/>
  <c r="C17" i="10"/>
  <c r="B17" i="10"/>
  <c r="F14" i="10"/>
  <c r="E14" i="10"/>
  <c r="D14" i="10"/>
  <c r="C14" i="10"/>
  <c r="B14" i="10"/>
  <c r="E13" i="10"/>
  <c r="D13" i="10"/>
  <c r="C13" i="10"/>
  <c r="B13" i="10"/>
  <c r="D12" i="10"/>
  <c r="C12" i="10"/>
  <c r="B12" i="10"/>
  <c r="E11" i="10"/>
  <c r="E15" i="10" s="1"/>
  <c r="D11" i="10"/>
  <c r="D15" i="10" s="1"/>
  <c r="C11" i="10"/>
  <c r="C15" i="10" s="1"/>
  <c r="B11" i="10"/>
  <c r="B15" i="10" s="1"/>
  <c r="F21" i="10"/>
  <c r="F20" i="10"/>
  <c r="F19" i="10"/>
  <c r="F18" i="10"/>
  <c r="F17" i="10"/>
  <c r="F14" i="22"/>
  <c r="E14" i="22"/>
  <c r="D14" i="22"/>
  <c r="C14" i="22"/>
  <c r="B14" i="22"/>
  <c r="F13" i="22"/>
  <c r="E13" i="22"/>
  <c r="D13" i="22"/>
  <c r="C13" i="22"/>
  <c r="B13" i="22"/>
  <c r="F19" i="22" s="1"/>
  <c r="F12" i="22"/>
  <c r="E12" i="22"/>
  <c r="D12" i="22"/>
  <c r="F18" i="22" s="1"/>
  <c r="C12" i="22"/>
  <c r="B12" i="22"/>
  <c r="F11" i="22"/>
  <c r="E11" i="22"/>
  <c r="D11" i="22"/>
  <c r="C11" i="22"/>
  <c r="B11" i="22"/>
  <c r="F17" i="4"/>
  <c r="F43" i="14" l="1"/>
  <c r="F12" i="10"/>
  <c r="D20" i="22"/>
  <c r="D15" i="22"/>
  <c r="F15" i="22"/>
  <c r="F19" i="4"/>
  <c r="D18" i="4"/>
  <c r="D18" i="22"/>
  <c r="E17" i="4"/>
  <c r="F18" i="4"/>
  <c r="F20" i="4"/>
  <c r="E18" i="4"/>
  <c r="E20" i="4"/>
  <c r="B20" i="22"/>
  <c r="F13" i="10"/>
  <c r="B17" i="4"/>
  <c r="F17" i="22"/>
  <c r="E19" i="4"/>
  <c r="E15" i="22"/>
  <c r="C17" i="4"/>
  <c r="D17" i="4"/>
  <c r="C15" i="22"/>
  <c r="C17" i="22"/>
  <c r="B17" i="22"/>
  <c r="E18" i="22"/>
  <c r="C20" i="22"/>
  <c r="D17" i="22"/>
  <c r="B19" i="22"/>
  <c r="E20" i="22"/>
  <c r="F11" i="10"/>
  <c r="F15" i="10" s="1"/>
  <c r="B15" i="22"/>
  <c r="E17" i="22"/>
  <c r="C19" i="22"/>
  <c r="F20" i="22"/>
  <c r="D19" i="22"/>
  <c r="B18" i="22"/>
  <c r="E19" i="22"/>
  <c r="C18" i="22"/>
  <c r="F21" i="4" l="1"/>
  <c r="B18" i="4"/>
  <c r="D20" i="4"/>
  <c r="C19" i="4"/>
  <c r="D19" i="4"/>
  <c r="C20" i="4"/>
  <c r="C21" i="4"/>
  <c r="C18" i="4"/>
  <c r="D21" i="4"/>
  <c r="E21" i="4"/>
  <c r="B20" i="4"/>
  <c r="B19" i="4"/>
  <c r="B21" i="4"/>
  <c r="E21" i="22"/>
  <c r="D21" i="22"/>
  <c r="C21" i="22"/>
  <c r="B21" i="22"/>
  <c r="F21" i="22"/>
</calcChain>
</file>

<file path=xl/sharedStrings.xml><?xml version="1.0" encoding="utf-8"?>
<sst xmlns="http://schemas.openxmlformats.org/spreadsheetml/2006/main" count="390" uniqueCount="277">
  <si>
    <t>Inhaltsverzeichnis</t>
  </si>
  <si>
    <t>Jahre/Zeitraum</t>
  </si>
  <si>
    <t>Insgesamt (gerundeter Wert)</t>
  </si>
  <si>
    <t>Kumuliertes Neuangebot an Erwerbspersonen in 1000</t>
  </si>
  <si>
    <t>2025 - 2030</t>
  </si>
  <si>
    <t>2030 - 2035</t>
  </si>
  <si>
    <t>in Prozent</t>
  </si>
  <si>
    <t>Anteil am Ausgansbestand in Prozent</t>
  </si>
  <si>
    <t>Zeitraum</t>
  </si>
  <si>
    <t>Insgesamt (gerundete Werte)</t>
  </si>
  <si>
    <t>Qualifikationen</t>
  </si>
  <si>
    <t>1.</t>
  </si>
  <si>
    <t>1.1</t>
  </si>
  <si>
    <t xml:space="preserve">2. </t>
  </si>
  <si>
    <t>Berufe</t>
  </si>
  <si>
    <t>1.2</t>
  </si>
  <si>
    <t>2.1</t>
  </si>
  <si>
    <t>2.2</t>
  </si>
  <si>
    <t>2.1.1</t>
  </si>
  <si>
    <t>2.1.2</t>
  </si>
  <si>
    <t>2.2.1</t>
  </si>
  <si>
    <t>2.2.2</t>
  </si>
  <si>
    <t>in 1000 Personen</t>
  </si>
  <si>
    <t>Ohne vollqualifizierenden beruflichen Abschluss (ISCED 010-344)</t>
  </si>
  <si>
    <t>Mit beruflichem Abschluss 
(ISCED 351-444, 454)</t>
  </si>
  <si>
    <t>Aufstiegsfortbildung, Bachelorabschluss oder Diplom (FH) 
(ISCED 453, 554-655)</t>
  </si>
  <si>
    <t>Hochschulabschlüsse 
(ohne Bachelor-abschluss oder 
Diplom (FH)) 
 (ISCED 746-844)</t>
  </si>
  <si>
    <r>
      <t xml:space="preserve">Erwerbspersonen - Restbestand in 1000 Personen </t>
    </r>
    <r>
      <rPr>
        <vertAlign val="superscript"/>
        <sz val="10"/>
        <rFont val="Calibri"/>
        <family val="2"/>
        <scheme val="minor"/>
      </rPr>
      <t>1)</t>
    </r>
  </si>
  <si>
    <r>
      <t xml:space="preserve">Aus dem Erwerbsleben ausscheidende Personen in 1000 </t>
    </r>
    <r>
      <rPr>
        <vertAlign val="superscript"/>
        <sz val="10"/>
        <rFont val="Calibri"/>
        <family val="2"/>
        <scheme val="minor"/>
      </rPr>
      <t>1)</t>
    </r>
  </si>
  <si>
    <r>
      <t xml:space="preserve">1) </t>
    </r>
    <r>
      <rPr>
        <sz val="9"/>
        <color theme="1"/>
        <rFont val="Calibri"/>
        <family val="2"/>
        <scheme val="minor"/>
      </rPr>
      <t>Ohne Erwerbspersonen im Bildungssystem</t>
    </r>
  </si>
  <si>
    <t>Berufsbereiche (KldB 2010)</t>
  </si>
  <si>
    <t>Berufshauptgruppen (KldB 2010)</t>
  </si>
  <si>
    <t>Berufsbereiche</t>
  </si>
  <si>
    <t>Berufshauptgruppen</t>
  </si>
  <si>
    <t>in Ausbildung</t>
  </si>
  <si>
    <t>Erwerbspersonen insgesamt in 1000</t>
  </si>
  <si>
    <t>Veränderung zum Ausgangsjahr in Prozent</t>
  </si>
  <si>
    <t>Qualifikationsstruktur (ohne Erwerbspersonen in Ausbildung) in Prozent</t>
  </si>
  <si>
    <t>---</t>
  </si>
  <si>
    <t>Jahr</t>
  </si>
  <si>
    <t>Veränderung</t>
  </si>
  <si>
    <t>Erwerbspersonen in Ausbildung</t>
  </si>
  <si>
    <t>1.3</t>
  </si>
  <si>
    <t>2.2.3</t>
  </si>
  <si>
    <t>2.1.3</t>
  </si>
  <si>
    <t>1.4</t>
  </si>
  <si>
    <t>2035 - 2040</t>
  </si>
  <si>
    <t>Nettoneuangebot an Erwerbspersonen im Inland in 1000</t>
  </si>
  <si>
    <t>Nettoneuangebot an Erwerbspersonen aus dem Ausland in 1000</t>
  </si>
  <si>
    <t>2.1.4</t>
  </si>
  <si>
    <t>2.2.4</t>
  </si>
  <si>
    <t>0 Militär</t>
  </si>
  <si>
    <t>1 Land-, Forst- und Tierwirtschaft und Gartenbau</t>
  </si>
  <si>
    <t>2 Rohstoffgewinnung, Produktion und Fertigung</t>
  </si>
  <si>
    <t>3 Bau, Architektur, Vermessung und Gebäudetechnik</t>
  </si>
  <si>
    <t>4 Naturwissenschaft, Geografie und Informatik</t>
  </si>
  <si>
    <t>5 Verkehr, Logistik, Schutz und Sicherheit</t>
  </si>
  <si>
    <t>6 Kaufmännische Dienstleistungen, Warenhandel, Vertrieb, Hotel und Tourismus</t>
  </si>
  <si>
    <t>7 Unternehmensorganisation, Buchhaltung, Recht und Verwaltung</t>
  </si>
  <si>
    <t>8 Gesundheit, Soziales, Lehre und Erziehung</t>
  </si>
  <si>
    <t>9 Sprach-, Literatur-, Geistes-, Gesellschafts- und Wirtschaftswissenschaften, Medien, Kunst, Kultur und Gestaltung</t>
  </si>
  <si>
    <t>0 Militär</t>
  </si>
  <si>
    <t>1 Land-, Forst- und Tierwirtschaft und Gartenbau</t>
  </si>
  <si>
    <t>2 Rohstoffgewinnung, Produktion und Fertigung</t>
  </si>
  <si>
    <t>3 Bau, Architektur, Vermessung und Gebäudetechnik</t>
  </si>
  <si>
    <t>4 Naturwissenschaft, Geografie und Informatik</t>
  </si>
  <si>
    <t>5 Verkehr, Logistik, Schutz und Sicherheit</t>
  </si>
  <si>
    <t>6 Kaufmännische Dienstleistungen, Warenhandel, Vertrieb, Hotel und Tourismus</t>
  </si>
  <si>
    <t>7 Unternehmensorganisation, Buchhaltung, Recht und Verwaltung</t>
  </si>
  <si>
    <t>8 Gesundheit, Soziales, Lehre und Erziehung</t>
  </si>
  <si>
    <t>9 Sprach-, Literatur-, Geistes-, Gesellschafts- und Wirtschaftswissenschaften, Medien, Kunst, Kultur und Gestaltung</t>
  </si>
  <si>
    <t>0 Militär</t>
  </si>
  <si>
    <t>1 Land-, Forst- und Tierwirtschaft und Gartenbau</t>
  </si>
  <si>
    <t>2 Rohstoffgewinnung, Produktion und Fertigung</t>
  </si>
  <si>
    <t>3 Bau, Architektur, Vermessung und Gebäudetechnik</t>
  </si>
  <si>
    <t>4 Naturwissenschaft, Geografie und Informatik</t>
  </si>
  <si>
    <t>5 Verkehr, Logistik, Schutz und Sicherheit</t>
  </si>
  <si>
    <t>6 Kaufmännische Dienstleistungen, Warenhandel, Vertrieb, Hotel und Tourismus</t>
  </si>
  <si>
    <t>7 Unternehmensorganisation, Buchhaltung, Recht und Verwaltung</t>
  </si>
  <si>
    <t>8 Gesundheit, Soziales, Lehre und Erziehung</t>
  </si>
  <si>
    <t>9 Sprach-, Literatur-, Geistes-, Gesellschafts- und Wirtschaftswissenschaften, Medien, Kunst, Kultur und Gestaltung</t>
  </si>
  <si>
    <t>0 Militär</t>
  </si>
  <si>
    <t>1 Land-, Forst- und Tierwirtschaft und Gartenbau</t>
  </si>
  <si>
    <t>2 Rohstoffgewinnung, Produktion und Fertigung</t>
  </si>
  <si>
    <t>3 Bau, Architektur, Vermessung und Gebäudetechnik</t>
  </si>
  <si>
    <t>4 Naturwissenschaft, Geografie und Informatik</t>
  </si>
  <si>
    <t>5 Verkehr, Logistik, Schutz und Sicherheit</t>
  </si>
  <si>
    <t>6 Kaufmännische Dienstleistungen, Warenhandel, Vertrieb, Hotel und Tourismus</t>
  </si>
  <si>
    <t>7 Unternehmensorganisation, Buchhaltung, Recht und Verwaltung</t>
  </si>
  <si>
    <t>8 Gesundheit, Soziales, Lehre und Erziehung</t>
  </si>
  <si>
    <t>9 Sprach-, Literatur-, Geistes-, Gesellschafts- und Wirtschaftswissenschaften, Medien, Kunst, Kultur und Gestaltung</t>
  </si>
  <si>
    <t>01 Angehörige der regulären Streitkräfte</t>
  </si>
  <si>
    <t>11 Land-, Tier- und Forstwirtschaftsberufe</t>
  </si>
  <si>
    <t>12 Gartenbauberufe und Floristik</t>
  </si>
  <si>
    <t>21 Rohstoffgewinnung und -aufbereitung, Glas- und Keramikherstellung und -verarbeitung</t>
  </si>
  <si>
    <t>22 Kunststoffherstellung und -verarbeitung, Holzbe- und -verarbeitung</t>
  </si>
  <si>
    <t>23 Papier- und Druckberufe, technische Mediengestaltung</t>
  </si>
  <si>
    <t>24 Metallerzeugung und -bearbeitung, Metallbauberufe</t>
  </si>
  <si>
    <t>25 Maschinen- und Fahrzeugtechnikberufe</t>
  </si>
  <si>
    <t>26 Mechatronik-, Energie- und Elektroberufe</t>
  </si>
  <si>
    <t>27 Technische Forschungs-, Entwicklungs-, Konstruktions- und Produktionssteuerungsberufe</t>
  </si>
  <si>
    <t>28 Textil- und Lederberufe</t>
  </si>
  <si>
    <t>29 Lebensmittelherstellung und -verarbeitung</t>
  </si>
  <si>
    <t>31 Bauplanungs-, Architektur- und Vermessungsberufe</t>
  </si>
  <si>
    <t>32 Hoch- und Tiefbauberufe</t>
  </si>
  <si>
    <t>33 (Innen-)Ausbauberufe</t>
  </si>
  <si>
    <t>34 Gebäude- und versorgungstechnische Berufe</t>
  </si>
  <si>
    <t>41 Mathematik-, Biologie-, Chemie- und Physikberufe</t>
  </si>
  <si>
    <t>42 Geologie-, Geografie- und Umweltschutzberufe</t>
  </si>
  <si>
    <t>43 Informatik-, Informations- und Kommunikationstechnologieberufe</t>
  </si>
  <si>
    <t>51 Verkehrs- und Logistikberufe (außer Fahrzeugführung)</t>
  </si>
  <si>
    <t>52 Führer/innen von Fahrzeug- und Transportgeräten</t>
  </si>
  <si>
    <t>53 Schutz-, Sicherheits- und Überwachungsberufe</t>
  </si>
  <si>
    <t>54 Reinigungsberufe</t>
  </si>
  <si>
    <t>61 Einkaufs-, Vertriebs- und Handelsberufe</t>
  </si>
  <si>
    <t>62 Verkaufsberufe</t>
  </si>
  <si>
    <t>63 Tourismus-, Hotel- und Gaststättenberufe</t>
  </si>
  <si>
    <t>71 Berufe in Unternehmensführung und -organisation</t>
  </si>
  <si>
    <t>72 Berufe in Finanzdienstleistungen, Rechnungswesen und Steuerberatung</t>
  </si>
  <si>
    <t>73 Berufe in Recht und Verwaltung</t>
  </si>
  <si>
    <t>81 Medizinische Gesundheitsberufe</t>
  </si>
  <si>
    <t>82 Nichtmedizinische Gesundheits-, Körperpflege- und Wellnessberufe, Medizintechnik</t>
  </si>
  <si>
    <t>83 Erziehung, soziale und hauswirtschaftliche Berufe, Theologie</t>
  </si>
  <si>
    <t>84 Lehrende und ausbildende Berufe</t>
  </si>
  <si>
    <t>91 Sprach-, literatur-, geistes-, gesellschafts- und wirtschaftswissenschaftliche Berufe</t>
  </si>
  <si>
    <t>92 Werbung, Marketing, kaufmännische und redaktionelle Medienberufe</t>
  </si>
  <si>
    <t>93 Produktdesign und kunsthandwerkliche Berufe, bildende Kunst, Musikinstrumentenbau</t>
  </si>
  <si>
    <t>94 Darstellende und unterhaltende Berufe</t>
  </si>
  <si>
    <t>01 Angehörige der regulären Streitkräfte</t>
  </si>
  <si>
    <t>11 Land-, Tier- und Forstwirtschaftsberufe</t>
  </si>
  <si>
    <t>12 Gartenbauberufe und Floristik</t>
  </si>
  <si>
    <t>21 Rohstoffgewinnung und -aufbereitung, Glas- und Keramikherstellung und -verarbeitung</t>
  </si>
  <si>
    <t>22 Kunststoffherstellung und -verarbeitung, Holzbe- und -verarbeitung</t>
  </si>
  <si>
    <t>23 Papier- und Druckberufe, technische Mediengestaltung</t>
  </si>
  <si>
    <t>24 Metallerzeugung und -bearbeitung, Metallbauberufe</t>
  </si>
  <si>
    <t>25 Maschinen- und Fahrzeugtechnikberufe</t>
  </si>
  <si>
    <t>26 Mechatronik-, Energie- und Elektroberufe</t>
  </si>
  <si>
    <t>27 Technische Forschungs-, Entwicklungs-, Konstruktions- und Produktionssteuerungsberufe</t>
  </si>
  <si>
    <t>28 Textil- und Lederberufe</t>
  </si>
  <si>
    <t>29 Lebensmittelherstellung und -verarbeitung</t>
  </si>
  <si>
    <t>31 Bauplanungs-, Architektur- und Vermessungsberufe</t>
  </si>
  <si>
    <t>32 Hoch- und Tiefbauberufe</t>
  </si>
  <si>
    <t>33 (Innen-)Ausbauberufe</t>
  </si>
  <si>
    <t>34 Gebäude- und versorgungstechnische Berufe</t>
  </si>
  <si>
    <t>41 Mathematik-, Biologie-, Chemie- und Physikberufe</t>
  </si>
  <si>
    <t>42 Geologie-, Geografie- und Umweltschutzberufe</t>
  </si>
  <si>
    <t>43 Informatik-, Informations- und Kommunikationstechnologieberufe</t>
  </si>
  <si>
    <t>51 Verkehrs- und Logistikberufe (außer Fahrzeugführung)</t>
  </si>
  <si>
    <t>52 Führer/innen von Fahrzeug- und Transportgeräten</t>
  </si>
  <si>
    <t>53 Schutz-, Sicherheits- und Überwachungsberufe</t>
  </si>
  <si>
    <t>54 Reinigungsberufe</t>
  </si>
  <si>
    <t>61 Einkaufs-, Vertriebs- und Handelsberufe</t>
  </si>
  <si>
    <t>62 Verkaufsberufe</t>
  </si>
  <si>
    <t>63 Tourismus-, Hotel- und Gaststättenberufe</t>
  </si>
  <si>
    <t>71 Berufe in Unternehmensführung und -organisation</t>
  </si>
  <si>
    <t>72 Berufe in Finanzdienstleistungen, Rechnungswesen und Steuerberatung</t>
  </si>
  <si>
    <t>73 Berufe in Recht und Verwaltung</t>
  </si>
  <si>
    <t>81 Medizinische Gesundheitsberufe</t>
  </si>
  <si>
    <t>82 Nichtmedizinische Gesundheits-, Körperpflege- und Wellnessberufe, Medizintechnik</t>
  </si>
  <si>
    <t>83 Erziehung, soziale und hauswirtschaftliche Berufe, Theologie</t>
  </si>
  <si>
    <t>84 Lehrende und ausbildende Berufe</t>
  </si>
  <si>
    <t>91 Sprach-, literatur-, geistes-, gesellschafts- und wirtschaftswissenschaftliche Berufe</t>
  </si>
  <si>
    <t>92 Werbung, Marketing, kaufmännische und redaktionelle Medienberufe</t>
  </si>
  <si>
    <t>93 Produktdesign und kunsthandwerkliche Berufe, bildende Kunst, Musikinstrumentenbau</t>
  </si>
  <si>
    <t>94 Darstellende und unterhaltende Berufe</t>
  </si>
  <si>
    <t>01 Angehörige der regulären Streitkräfte</t>
  </si>
  <si>
    <t>11 Land-, Tier- und Forstwirtschaftsberufe</t>
  </si>
  <si>
    <t>12 Gartenbauberufe und Floristik</t>
  </si>
  <si>
    <t>21 Rohstoffgewinnung und -aufbereitung, Glas- und Keramikherstellung und -verarbeitung</t>
  </si>
  <si>
    <t>22 Kunststoffherstellung und -verarbeitung, Holzbe- und -verarbeitung</t>
  </si>
  <si>
    <t>23 Papier- und Druckberufe, technische Mediengestaltung</t>
  </si>
  <si>
    <t>24 Metallerzeugung und -bearbeitung, Metallbauberufe</t>
  </si>
  <si>
    <t>25 Maschinen- und Fahrzeugtechnikberufe</t>
  </si>
  <si>
    <t>26 Mechatronik-, Energie- und Elektroberufe</t>
  </si>
  <si>
    <t>27 Technische Forschungs-, Entwicklungs-, Konstruktions- und Produktionssteuerungsberufe</t>
  </si>
  <si>
    <t>28 Textil- und Lederberufe</t>
  </si>
  <si>
    <t>29 Lebensmittelherstellung und -verarbeitung</t>
  </si>
  <si>
    <t>31 Bauplanungs-, Architektur- und Vermessungsberufe</t>
  </si>
  <si>
    <t>32 Hoch- und Tiefbauberufe</t>
  </si>
  <si>
    <t>33 (Innen-)Ausbauberufe</t>
  </si>
  <si>
    <t>34 Gebäude- und versorgungstechnische Berufe</t>
  </si>
  <si>
    <t>41 Mathematik-, Biologie-, Chemie- und Physikberufe</t>
  </si>
  <si>
    <t>42 Geologie-, Geografie- und Umweltschutzberufe</t>
  </si>
  <si>
    <t>43 Informatik-, Informations- und Kommunikationstechnologieberufe</t>
  </si>
  <si>
    <t>51 Verkehrs- und Logistikberufe (außer Fahrzeugführung)</t>
  </si>
  <si>
    <t>52 Führer/innen von Fahrzeug- und Transportgeräten</t>
  </si>
  <si>
    <t>53 Schutz-, Sicherheits- und Überwachungsberufe</t>
  </si>
  <si>
    <t>54 Reinigungsberufe</t>
  </si>
  <si>
    <t>61 Einkaufs-, Vertriebs- und Handelsberufe</t>
  </si>
  <si>
    <t>62 Verkaufsberufe</t>
  </si>
  <si>
    <t>63 Tourismus-, Hotel- und Gaststättenberufe</t>
  </si>
  <si>
    <t>71 Berufe in Unternehmensführung und -organisation</t>
  </si>
  <si>
    <t>72 Berufe in Finanzdienstleistungen, Rechnungswesen und Steuerberatung</t>
  </si>
  <si>
    <t>73 Berufe in Recht und Verwaltung</t>
  </si>
  <si>
    <t>81 Medizinische Gesundheitsberufe</t>
  </si>
  <si>
    <t>82 Nichtmedizinische Gesundheits-, Körperpflege- und Wellnessberufe, Medizintechnik</t>
  </si>
  <si>
    <t>83 Erziehung, soziale und hauswirtschaftliche Berufe, Theologie</t>
  </si>
  <si>
    <t>84 Lehrende und ausbildende Berufe</t>
  </si>
  <si>
    <t>91 Sprach-, literatur-, geistes-, gesellschafts- und wirtschaftswissenschaftliche Berufe</t>
  </si>
  <si>
    <t>92 Werbung, Marketing, kaufmännische und redaktionelle Medienberufe</t>
  </si>
  <si>
    <t>93 Produktdesign und kunsthandwerkliche Berufe, bildende Kunst, Musikinstrumentenbau</t>
  </si>
  <si>
    <t>94 Darstellende und unterhaltende Berufe</t>
  </si>
  <si>
    <t>01 Angehörige der regulären Streitkräfte</t>
  </si>
  <si>
    <t>11 Land-, Tier- und Forstwirtschaftsberufe</t>
  </si>
  <si>
    <t>12 Gartenbauberufe und Floristik</t>
  </si>
  <si>
    <t>21 Rohstoffgewinnung und -aufbereitung, Glas- und Keramikherstellung und -verarbeitung</t>
  </si>
  <si>
    <t>22 Kunststoffherstellung und -verarbeitung, Holzbe- und -verarbeitung</t>
  </si>
  <si>
    <t>23 Papier- und Druckberufe, technische Mediengestaltung</t>
  </si>
  <si>
    <t>24 Metallerzeugung und -bearbeitung, Metallbauberufe</t>
  </si>
  <si>
    <t>25 Maschinen- und Fahrzeugtechnikberufe</t>
  </si>
  <si>
    <t>26 Mechatronik-, Energie- und Elektroberufe</t>
  </si>
  <si>
    <t>27 Technische Forschungs-, Entwicklungs-, Konstruktions- und Produktionssteuerungsberufe</t>
  </si>
  <si>
    <t>28 Textil- und Lederberufe</t>
  </si>
  <si>
    <t>29 Lebensmittelherstellung und -verarbeitung</t>
  </si>
  <si>
    <t>31 Bauplanungs-, Architektur- und Vermessungsberufe</t>
  </si>
  <si>
    <t>32 Hoch- und Tiefbauberufe</t>
  </si>
  <si>
    <t>33 (Innen-)Ausbauberufe</t>
  </si>
  <si>
    <t>34 Gebäude- und versorgungstechnische Berufe</t>
  </si>
  <si>
    <t>41 Mathematik-, Biologie-, Chemie- und Physikberufe</t>
  </si>
  <si>
    <t>42 Geologie-, Geografie- und Umweltschutzberufe</t>
  </si>
  <si>
    <t>43 Informatik-, Informations- und Kommunikationstechnologieberufe</t>
  </si>
  <si>
    <t>51 Verkehrs- und Logistikberufe (außer Fahrzeugführung)</t>
  </si>
  <si>
    <t>52 Führer/innen von Fahrzeug- und Transportgeräten</t>
  </si>
  <si>
    <t>53 Schutz-, Sicherheits- und Überwachungsberufe</t>
  </si>
  <si>
    <t>54 Reinigungsberufe</t>
  </si>
  <si>
    <t>61 Einkaufs-, Vertriebs- und Handelsberufe</t>
  </si>
  <si>
    <t>62 Verkaufsberufe</t>
  </si>
  <si>
    <t>63 Tourismus-, Hotel- und Gaststättenberufe</t>
  </si>
  <si>
    <t>71 Berufe in Unternehmensführung und -organisation</t>
  </si>
  <si>
    <t>72 Berufe in Finanzdienstleistungen, Rechnungswesen und Steuerberatung</t>
  </si>
  <si>
    <t>73 Berufe in Recht und Verwaltung</t>
  </si>
  <si>
    <t>81 Medizinische Gesundheitsberufe</t>
  </si>
  <si>
    <t>82 Nichtmedizinische Gesundheits-, Körperpflege- und Wellnessberufe, Medizintechnik</t>
  </si>
  <si>
    <t>83 Erziehung, soziale und hauswirtschaftliche Berufe, Theologie</t>
  </si>
  <si>
    <t>84 Lehrende und ausbildende Berufe</t>
  </si>
  <si>
    <t>91 Sprach-, literatur-, geistes-, gesellschafts- und wirtschaftswissenschaftliche Berufe</t>
  </si>
  <si>
    <t>92 Werbung, Marketing, kaufmännische und redaktionelle Medienberufe</t>
  </si>
  <si>
    <t>93 Produktdesign und kunsthandwerkliche Berufe, bildende Kunst, Musikinstrumentenbau</t>
  </si>
  <si>
    <t>94 Darstellende und unterhaltende Berufe</t>
  </si>
  <si>
    <t>Erwerbspersonen ohne erlernten Beruf</t>
  </si>
  <si>
    <t>2022 - 2025</t>
  </si>
  <si>
    <t>2026 - 2030</t>
  </si>
  <si>
    <t>2031 - 2035</t>
  </si>
  <si>
    <t>2036 - 2040</t>
  </si>
  <si>
    <t>2022 - 2040</t>
  </si>
  <si>
    <t xml:space="preserve">Quelle: Mikrozensus des Statistischen Bundesamtes, Berechnungen des QuBe-Projektes, 7. Welle </t>
  </si>
  <si>
    <t>1.1 Nettoneuangebot an Erwerbspersonen aus dem Inland nach Qualifikationsniveaus 2022 bis 2040</t>
  </si>
  <si>
    <t>1.2 Nettoneuangebot an Erwerbspersonen aus dem Ausland nach Qualifikationsniveaus 2022 bis 2040</t>
  </si>
  <si>
    <t>1.3 Restbestand und aus dem Erwerbsleben ausscheidende Personen nach Qualifikationsniveaus von 2022 bis 2040</t>
  </si>
  <si>
    <t>1.4 Projektion der Erwerbspersonen nach Qualifikationsniveaus 2022 bis 2040</t>
  </si>
  <si>
    <t>2.1.1 Nettoneuangebot an Erwerbspersonen nach erlernten Beruf (Berufsbereiche) aus dem Inland (Bildungssystem) von 2022 bis 2040</t>
  </si>
  <si>
    <t>2.1.2 Nettoneuangebot an Erwerbspersonen nach erlernten Beruf (Berufsbereiche) aus dem Ausland (Wanderungen) von 2022 bis 2040</t>
  </si>
  <si>
    <t>2022-2025</t>
  </si>
  <si>
    <t>2026-2030</t>
  </si>
  <si>
    <t>2031-2035</t>
  </si>
  <si>
    <t>2036-2040</t>
  </si>
  <si>
    <t>2022-2040</t>
  </si>
  <si>
    <t>2021-2040</t>
  </si>
  <si>
    <t>2.1.3 Aus dem Erwerbsleben ausscheidende Personen nach erlerntem Beruf (Berufsbereiche) von 2022 bis 2040</t>
  </si>
  <si>
    <t>2.1.4 Projektion der Erwerbspersonen nach erlerntem Beruf  (Berufsbereiche) von 2022 bis 2040</t>
  </si>
  <si>
    <t>2.2.1 Nettoneuangebot an Erwerbspersonen nach erlernten Beruf (Berufshauptgruppen) aus dem Inland (Bildungssystem) von 2022 bis 2040</t>
  </si>
  <si>
    <t>2.2.2 Nettoneuangebot an Erwerbspersonen nach erlernten Beruf (Berufshauptgruppen) aus dem Ausland (Wanderungen) von 2022 bis 2040</t>
  </si>
  <si>
    <t>2.2.3 Aus dem Erwerbsleben ausscheidende Personen nach erlerntem Beruf (Berufshauptgruppen) von 2022 bis 2040</t>
  </si>
  <si>
    <t>2.2.4 Projektion der Erwerbspersonen nach erlerntem Beruf  (Berufshauptgruppen) von 2022 bis 2040</t>
  </si>
  <si>
    <t>Nettoneuangebot an Erwerbspersonen aus dem Inland nach Qualifikationsniveaus 2022 bis 2040</t>
  </si>
  <si>
    <t>Nettoneuangebot an Erwerbspersonen aus dem Ausland nach Qualifikationsniveaus 2022 bis 2040</t>
  </si>
  <si>
    <t>Restbestand und aus dem Erwerbsleben ausscheidende Personen nach Qualifikationsniveaus von 2022 bis 2040</t>
  </si>
  <si>
    <t>Projektion der Erwerbspersonen nach Qualifikationsniveaus 2022 bis 2040</t>
  </si>
  <si>
    <t>Nettoneuangebot an Erwerbspersonen nach erlernten Beruf (Berufsbereiche) aus dem Inland (Bildungssystem) von 2022 bis 2040</t>
  </si>
  <si>
    <t>Nettoneuangebot an Erwerbspersonen nach erlernten Beruf (Berufsbereiche) aus dem Ausland (Wanderungen) von 2022 bis 2040</t>
  </si>
  <si>
    <t>Aus dem Erwerbsleben ausscheidende Personen nach erlerntem Beruf (Berufsbereiche) von 2022 bis 2040</t>
  </si>
  <si>
    <t>Projektion der Erwerbspersonen nach erlerntem Beruf  (Berufsbereiche) von 2022 bis 2040</t>
  </si>
  <si>
    <t>Nettoneuangebot an Erwerbspersonen nach erlernten Beruf (Berufshauptgruppen) aus dem Inland (Bildungssystem) von 2022 bis 2040</t>
  </si>
  <si>
    <t>Nettoneuangebot an Erwerbspersonen nach erlernten Beruf (Berufshauptgruppen) aus dem Ausland (Wanderungen) von 2022 bis 2040</t>
  </si>
  <si>
    <t>Aus dem Erwerbsleben ausscheidende Personen nach erlerntem Beruf (Berufshauptgruppen) von 2022 bis 2040</t>
  </si>
  <si>
    <t>Projektion der Erwerbspersonen nach erlerntem Beruf  (Berufshauptgruppen) von 2022 bis 2040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</si>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</sst>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_D_M"/>
    <numFmt numFmtId="165" formatCode="#,##0.0\ _D_M"/>
    <numFmt numFmtId="166" formatCode="\ \ \ @\ *."/>
    <numFmt numFmtId="167" formatCode="#,##0_ ;[Red]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501022370067448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4" fillId="0" borderId="0"/>
    <xf numFmtId="166" fontId="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8" fillId="0" borderId="0" applyNumberFormat="0" applyFill="0" applyBorder="0" applyAlignment="0" applyProtection="0"/>
  </cellStyleXfs>
  <cellXfs count="136">
    <xf numFmtId="0" fontId="0" fillId="0" borderId="0" xfId="0"/>
    <xf numFmtId="0" fontId="2" fillId="0" borderId="0" xfId="0" applyFont="1" applyBorder="1" applyAlignment="1">
      <alignment horizontal="center" textRotation="90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0" fillId="4" borderId="0" xfId="0" applyFill="1" applyBorder="1"/>
    <xf numFmtId="49" fontId="0" fillId="4" borderId="0" xfId="0" applyNumberFormat="1" applyFill="1" applyBorder="1"/>
    <xf numFmtId="0" fontId="7" fillId="4" borderId="8" xfId="0" applyFont="1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49" fontId="0" fillId="4" borderId="7" xfId="0" applyNumberFormat="1" applyFill="1" applyBorder="1"/>
    <xf numFmtId="0" fontId="0" fillId="4" borderId="7" xfId="0" applyFill="1" applyBorder="1"/>
    <xf numFmtId="0" fontId="0" fillId="4" borderId="13" xfId="0" applyFill="1" applyBorder="1"/>
    <xf numFmtId="0" fontId="2" fillId="4" borderId="11" xfId="0" applyFont="1" applyFill="1" applyBorder="1"/>
    <xf numFmtId="0" fontId="2" fillId="4" borderId="0" xfId="0" applyFont="1" applyFill="1" applyBorder="1"/>
    <xf numFmtId="49" fontId="2" fillId="4" borderId="0" xfId="0" applyNumberFormat="1" applyFont="1" applyFill="1" applyBorder="1"/>
    <xf numFmtId="49" fontId="8" fillId="4" borderId="0" xfId="10" applyNumberFormat="1" applyFill="1" applyBorder="1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9" fillId="0" borderId="0" xfId="1" applyFont="1"/>
    <xf numFmtId="0" fontId="0" fillId="0" borderId="0" xfId="0" applyFont="1"/>
    <xf numFmtId="0" fontId="12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center" textRotation="90" wrapText="1"/>
    </xf>
    <xf numFmtId="3" fontId="12" fillId="0" borderId="0" xfId="0" applyNumberFormat="1" applyFont="1" applyBorder="1" applyAlignment="1">
      <alignment horizontal="center" textRotation="90" wrapText="1"/>
    </xf>
    <xf numFmtId="0" fontId="0" fillId="0" borderId="0" xfId="0" applyFont="1" applyBorder="1"/>
    <xf numFmtId="3" fontId="12" fillId="0" borderId="0" xfId="0" applyNumberFormat="1" applyFont="1" applyBorder="1" applyAlignment="1">
      <alignment horizontal="center" vertical="center"/>
    </xf>
    <xf numFmtId="3" fontId="12" fillId="0" borderId="0" xfId="0" quotePrefix="1" applyNumberFormat="1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0" xfId="0" quotePrefix="1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2" fillId="0" borderId="0" xfId="0" applyFont="1"/>
    <xf numFmtId="0" fontId="12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3" fontId="0" fillId="3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/>
    </xf>
    <xf numFmtId="1" fontId="1" fillId="0" borderId="0" xfId="0" applyNumberFormat="1" applyFont="1"/>
    <xf numFmtId="0" fontId="0" fillId="3" borderId="18" xfId="0" applyFont="1" applyFill="1" applyBorder="1" applyAlignment="1">
      <alignment horizontal="left" vertical="center" wrapText="1"/>
    </xf>
    <xf numFmtId="3" fontId="0" fillId="3" borderId="18" xfId="0" applyNumberFormat="1" applyFont="1" applyFill="1" applyBorder="1" applyAlignment="1">
      <alignment horizontal="center" vertical="center"/>
    </xf>
    <xf numFmtId="3" fontId="0" fillId="2" borderId="18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3" fontId="0" fillId="0" borderId="18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center" vertical="center"/>
    </xf>
    <xf numFmtId="0" fontId="0" fillId="3" borderId="19" xfId="0" applyFont="1" applyFill="1" applyBorder="1" applyAlignment="1">
      <alignment horizontal="left" vertical="center" wrapText="1"/>
    </xf>
    <xf numFmtId="3" fontId="0" fillId="3" borderId="19" xfId="0" applyNumberFormat="1" applyFont="1" applyFill="1" applyBorder="1" applyAlignment="1">
      <alignment horizontal="center" vertical="center"/>
    </xf>
    <xf numFmtId="3" fontId="0" fillId="2" borderId="19" xfId="0" applyNumberFormat="1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left" vertical="center" wrapText="1"/>
    </xf>
    <xf numFmtId="3" fontId="0" fillId="3" borderId="16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3" fontId="0" fillId="0" borderId="19" xfId="0" applyNumberFormat="1" applyFont="1" applyBorder="1" applyAlignment="1">
      <alignment horizontal="center" vertical="center"/>
    </xf>
    <xf numFmtId="49" fontId="0" fillId="4" borderId="11" xfId="0" applyNumberFormat="1" applyFill="1" applyBorder="1"/>
    <xf numFmtId="0" fontId="0" fillId="0" borderId="16" xfId="0" applyFont="1" applyFill="1" applyBorder="1" applyAlignment="1">
      <alignment horizontal="left" vertical="center" wrapText="1"/>
    </xf>
    <xf numFmtId="3" fontId="0" fillId="0" borderId="16" xfId="0" applyNumberFormat="1" applyFont="1" applyFill="1" applyBorder="1" applyAlignment="1">
      <alignment horizontal="center" vertical="center"/>
    </xf>
    <xf numFmtId="0" fontId="2" fillId="2" borderId="14" xfId="0" applyFont="1" applyFill="1" applyBorder="1"/>
    <xf numFmtId="167" fontId="0" fillId="2" borderId="5" xfId="0" applyNumberFormat="1" applyFont="1" applyFill="1" applyBorder="1" applyAlignment="1">
      <alignment horizontal="center" vertical="center"/>
    </xf>
    <xf numFmtId="167" fontId="0" fillId="2" borderId="1" xfId="0" applyNumberFormat="1" applyFont="1" applyFill="1" applyBorder="1" applyAlignment="1">
      <alignment horizontal="center" vertical="center"/>
    </xf>
    <xf numFmtId="167" fontId="0" fillId="2" borderId="18" xfId="0" applyNumberFormat="1" applyFont="1" applyFill="1" applyBorder="1" applyAlignment="1">
      <alignment horizontal="center" vertical="center"/>
    </xf>
    <xf numFmtId="167" fontId="0" fillId="2" borderId="19" xfId="0" applyNumberFormat="1" applyFont="1" applyFill="1" applyBorder="1" applyAlignment="1">
      <alignment horizontal="center" vertical="center"/>
    </xf>
    <xf numFmtId="167" fontId="0" fillId="2" borderId="16" xfId="0" applyNumberFormat="1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left" vertical="center" wrapText="1"/>
    </xf>
    <xf numFmtId="3" fontId="0" fillId="4" borderId="16" xfId="0" applyNumberFormat="1" applyFont="1" applyFill="1" applyBorder="1" applyAlignment="1">
      <alignment horizontal="center" vertical="center"/>
    </xf>
    <xf numFmtId="0" fontId="11" fillId="4" borderId="3" xfId="3" applyFont="1" applyFill="1" applyBorder="1" applyAlignment="1"/>
    <xf numFmtId="0" fontId="2" fillId="2" borderId="18" xfId="0" applyFont="1" applyFill="1" applyBorder="1" applyAlignment="1">
      <alignment horizontal="center"/>
    </xf>
    <xf numFmtId="0" fontId="11" fillId="4" borderId="15" xfId="3" applyFont="1" applyFill="1" applyBorder="1" applyAlignment="1">
      <alignment horizontal="center"/>
    </xf>
    <xf numFmtId="49" fontId="0" fillId="0" borderId="0" xfId="0" applyNumberFormat="1" applyFill="1" applyBorder="1"/>
    <xf numFmtId="0" fontId="8" fillId="0" borderId="0" xfId="10"/>
    <xf numFmtId="0" fontId="7" fillId="4" borderId="0" xfId="1" applyFont="1" applyFill="1"/>
    <xf numFmtId="0" fontId="1" fillId="4" borderId="0" xfId="0" applyFont="1" applyFill="1"/>
    <xf numFmtId="0" fontId="10" fillId="4" borderId="1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11" fillId="4" borderId="3" xfId="2" applyFont="1" applyFill="1" applyBorder="1" applyAlignment="1">
      <alignment horizontal="center"/>
    </xf>
    <xf numFmtId="0" fontId="11" fillId="4" borderId="4" xfId="3" applyFont="1" applyFill="1" applyBorder="1" applyAlignment="1">
      <alignment horizontal="center"/>
    </xf>
    <xf numFmtId="164" fontId="11" fillId="4" borderId="0" xfId="3" applyNumberFormat="1" applyFont="1" applyFill="1" applyBorder="1" applyAlignment="1">
      <alignment horizontal="center"/>
    </xf>
    <xf numFmtId="164" fontId="11" fillId="4" borderId="4" xfId="3" applyNumberFormat="1" applyFont="1" applyFill="1" applyBorder="1" applyAlignment="1">
      <alignment horizontal="center"/>
    </xf>
    <xf numFmtId="164" fontId="11" fillId="4" borderId="15" xfId="3" applyNumberFormat="1" applyFont="1" applyFill="1" applyBorder="1" applyAlignment="1">
      <alignment horizontal="center"/>
    </xf>
    <xf numFmtId="164" fontId="11" fillId="4" borderId="2" xfId="3" applyNumberFormat="1" applyFont="1" applyFill="1" applyBorder="1" applyAlignment="1">
      <alignment horizontal="center"/>
    </xf>
    <xf numFmtId="164" fontId="11" fillId="4" borderId="1" xfId="3" applyNumberFormat="1" applyFont="1" applyFill="1" applyBorder="1" applyAlignment="1">
      <alignment horizontal="center"/>
    </xf>
    <xf numFmtId="0" fontId="11" fillId="4" borderId="12" xfId="3" applyFont="1" applyFill="1" applyBorder="1" applyAlignment="1"/>
    <xf numFmtId="0" fontId="11" fillId="4" borderId="8" xfId="3" applyFont="1" applyFill="1" applyBorder="1" applyAlignment="1">
      <alignment horizontal="center"/>
    </xf>
    <xf numFmtId="165" fontId="11" fillId="4" borderId="8" xfId="3" applyNumberFormat="1" applyFont="1" applyFill="1" applyBorder="1" applyAlignment="1">
      <alignment horizontal="center"/>
    </xf>
    <xf numFmtId="165" fontId="11" fillId="4" borderId="9" xfId="3" applyNumberFormat="1" applyFont="1" applyFill="1" applyBorder="1" applyAlignment="1">
      <alignment horizontal="center"/>
    </xf>
    <xf numFmtId="164" fontId="11" fillId="4" borderId="14" xfId="3" applyNumberFormat="1" applyFont="1" applyFill="1" applyBorder="1" applyAlignment="1">
      <alignment horizontal="center"/>
    </xf>
    <xf numFmtId="0" fontId="11" fillId="4" borderId="11" xfId="3" applyFont="1" applyFill="1" applyBorder="1" applyAlignment="1">
      <alignment horizontal="center"/>
    </xf>
    <xf numFmtId="165" fontId="11" fillId="4" borderId="11" xfId="3" applyNumberFormat="1" applyFont="1" applyFill="1" applyBorder="1" applyAlignment="1">
      <alignment horizontal="center"/>
    </xf>
    <xf numFmtId="165" fontId="11" fillId="4" borderId="0" xfId="3" applyNumberFormat="1" applyFont="1" applyFill="1" applyBorder="1" applyAlignment="1">
      <alignment horizontal="center"/>
    </xf>
    <xf numFmtId="0" fontId="11" fillId="4" borderId="6" xfId="3" applyFont="1" applyFill="1" applyBorder="1" applyAlignment="1">
      <alignment horizontal="center"/>
    </xf>
    <xf numFmtId="165" fontId="11" fillId="4" borderId="15" xfId="3" applyNumberFormat="1" applyFont="1" applyFill="1" applyBorder="1" applyAlignment="1">
      <alignment horizontal="center"/>
    </xf>
    <xf numFmtId="165" fontId="11" fillId="4" borderId="2" xfId="3" applyNumberFormat="1" applyFont="1" applyFill="1" applyBorder="1" applyAlignment="1">
      <alignment horizontal="center"/>
    </xf>
    <xf numFmtId="0" fontId="9" fillId="4" borderId="0" xfId="1" applyFont="1" applyFill="1"/>
    <xf numFmtId="165" fontId="11" fillId="4" borderId="14" xfId="3" applyNumberFormat="1" applyFont="1" applyFill="1" applyBorder="1" applyAlignment="1">
      <alignment horizontal="center"/>
    </xf>
    <xf numFmtId="165" fontId="11" fillId="4" borderId="4" xfId="3" applyNumberFormat="1" applyFont="1" applyFill="1" applyBorder="1" applyAlignment="1">
      <alignment horizontal="center"/>
    </xf>
    <xf numFmtId="165" fontId="11" fillId="4" borderId="1" xfId="3" applyNumberFormat="1" applyFont="1" applyFill="1" applyBorder="1" applyAlignment="1">
      <alignment horizontal="center"/>
    </xf>
    <xf numFmtId="0" fontId="11" fillId="4" borderId="1" xfId="3" applyFont="1" applyFill="1" applyBorder="1" applyAlignment="1">
      <alignment horizontal="center"/>
    </xf>
    <xf numFmtId="0" fontId="11" fillId="4" borderId="14" xfId="3" applyFont="1" applyFill="1" applyBorder="1" applyAlignment="1">
      <alignment horizontal="center"/>
    </xf>
    <xf numFmtId="164" fontId="11" fillId="4" borderId="9" xfId="3" applyNumberFormat="1" applyFont="1" applyFill="1" applyBorder="1" applyAlignment="1">
      <alignment horizontal="center"/>
    </xf>
    <xf numFmtId="164" fontId="11" fillId="4" borderId="10" xfId="3" applyNumberFormat="1" applyFont="1" applyFill="1" applyBorder="1" applyAlignment="1">
      <alignment horizontal="center"/>
    </xf>
    <xf numFmtId="165" fontId="11" fillId="4" borderId="12" xfId="3" applyNumberFormat="1" applyFont="1" applyFill="1" applyBorder="1" applyAlignment="1">
      <alignment horizontal="center"/>
    </xf>
    <xf numFmtId="0" fontId="11" fillId="4" borderId="5" xfId="3" applyFont="1" applyFill="1" applyBorder="1" applyAlignment="1">
      <alignment horizontal="center"/>
    </xf>
    <xf numFmtId="165" fontId="11" fillId="4" borderId="7" xfId="3" applyNumberFormat="1" applyFont="1" applyFill="1" applyBorder="1" applyAlignment="1">
      <alignment horizontal="center"/>
    </xf>
    <xf numFmtId="165" fontId="11" fillId="4" borderId="13" xfId="3" applyNumberFormat="1" applyFont="1" applyFill="1" applyBorder="1" applyAlignment="1">
      <alignment horizontal="center"/>
    </xf>
    <xf numFmtId="0" fontId="14" fillId="4" borderId="0" xfId="0" applyFont="1" applyFill="1"/>
    <xf numFmtId="164" fontId="1" fillId="4" borderId="0" xfId="0" applyNumberFormat="1" applyFont="1" applyFill="1"/>
    <xf numFmtId="164" fontId="11" fillId="4" borderId="5" xfId="3" applyNumberFormat="1" applyFont="1" applyFill="1" applyBorder="1" applyAlignment="1">
      <alignment horizontal="center"/>
    </xf>
    <xf numFmtId="165" fontId="11" fillId="4" borderId="10" xfId="3" applyNumberFormat="1" applyFont="1" applyFill="1" applyBorder="1" applyAlignment="1">
      <alignment horizontal="center"/>
    </xf>
    <xf numFmtId="164" fontId="11" fillId="4" borderId="12" xfId="3" applyNumberFormat="1" applyFont="1" applyFill="1" applyBorder="1" applyAlignment="1">
      <alignment horizontal="center"/>
    </xf>
    <xf numFmtId="165" fontId="11" fillId="4" borderId="6" xfId="3" applyNumberFormat="1" applyFont="1" applyFill="1" applyBorder="1" applyAlignment="1">
      <alignment horizontal="center"/>
    </xf>
    <xf numFmtId="164" fontId="11" fillId="4" borderId="13" xfId="3" applyNumberFormat="1" applyFont="1" applyFill="1" applyBorder="1" applyAlignment="1">
      <alignment horizontal="center"/>
    </xf>
    <xf numFmtId="49" fontId="0" fillId="4" borderId="6" xfId="0" applyNumberFormat="1" applyFill="1" applyBorder="1"/>
    <xf numFmtId="49" fontId="8" fillId="4" borderId="7" xfId="10" applyNumberFormat="1" applyFill="1" applyBorder="1"/>
    <xf numFmtId="3" fontId="12" fillId="0" borderId="0" xfId="0" applyNumberFormat="1" applyFont="1" applyFill="1" applyBorder="1" applyAlignment="1">
      <alignment horizontal="left" vertical="center" wrapText="1"/>
    </xf>
    <xf numFmtId="0" fontId="11" fillId="4" borderId="2" xfId="2" applyFont="1" applyFill="1" applyBorder="1" applyAlignment="1">
      <alignment horizontal="center"/>
    </xf>
    <xf numFmtId="0" fontId="11" fillId="4" borderId="15" xfId="3" applyFont="1" applyFill="1" applyBorder="1" applyAlignment="1">
      <alignment horizontal="center"/>
    </xf>
    <xf numFmtId="0" fontId="11" fillId="4" borderId="2" xfId="3" applyFont="1" applyFill="1" applyBorder="1" applyAlignment="1">
      <alignment horizontal="center"/>
    </xf>
    <xf numFmtId="0" fontId="11" fillId="4" borderId="0" xfId="3" applyFont="1" applyFill="1" applyBorder="1" applyAlignment="1">
      <alignment horizontal="center"/>
    </xf>
    <xf numFmtId="0" fontId="11" fillId="4" borderId="15" xfId="2" applyFont="1" applyFill="1" applyBorder="1" applyAlignment="1">
      <alignment horizontal="center"/>
    </xf>
    <xf numFmtId="0" fontId="11" fillId="4" borderId="3" xfId="3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1">
    <cellStyle name="3mitP" xfId="4" xr:uid="{00000000-0005-0000-0000-000000000000}"/>
    <cellStyle name="Link" xfId="10" builtinId="8"/>
    <cellStyle name="Prozent 2" xfId="5" xr:uid="{00000000-0005-0000-0000-000002000000}"/>
    <cellStyle name="Prozent 3" xfId="6" xr:uid="{00000000-0005-0000-0000-000003000000}"/>
    <cellStyle name="Standard" xfId="0" builtinId="0"/>
    <cellStyle name="Standard 2" xfId="1" xr:uid="{00000000-0005-0000-0000-000005000000}"/>
    <cellStyle name="Standard 2 2" xfId="7" xr:uid="{00000000-0005-0000-0000-000006000000}"/>
    <cellStyle name="Standard 2 3" xfId="8" xr:uid="{00000000-0005-0000-0000-000007000000}"/>
    <cellStyle name="Standard 3" xfId="2" xr:uid="{00000000-0005-0000-0000-000008000000}"/>
    <cellStyle name="Standard 3 2" xfId="3" xr:uid="{00000000-0005-0000-0000-000009000000}"/>
    <cellStyle name="Standard 4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128866</xdr:colOff>
      <xdr:row>8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10116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L30"/>
  <sheetViews>
    <sheetView tabSelected="1" topLeftCell="A11" workbookViewId="0">
      <selection activeCell="H33" sqref="H33"/>
    </sheetView>
  </sheetViews>
  <sheetFormatPr baseColWidth="10" defaultColWidth="11.42578125" defaultRowHeight="15" x14ac:dyDescent="0.25"/>
  <cols>
    <col min="1" max="1" width="2.85546875" style="5" customWidth="1"/>
    <col min="2" max="2" width="4.42578125" style="5" customWidth="1"/>
    <col min="3" max="3" width="5.5703125" style="5" customWidth="1"/>
    <col min="4" max="10" width="11.42578125" style="5"/>
    <col min="11" max="11" width="17.7109375" style="5" customWidth="1"/>
    <col min="12" max="12" width="22.140625" style="5" customWidth="1"/>
    <col min="13" max="16384" width="11.42578125" style="5"/>
  </cols>
  <sheetData>
    <row r="9" spans="1:12" ht="18.75" x14ac:dyDescent="0.3">
      <c r="A9" s="7" t="s">
        <v>0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</row>
    <row r="10" spans="1:12" x14ac:dyDescent="0.25">
      <c r="A10" s="10"/>
      <c r="L10" s="11"/>
    </row>
    <row r="11" spans="1:12" x14ac:dyDescent="0.25">
      <c r="A11" s="15" t="s">
        <v>11</v>
      </c>
      <c r="B11" s="16" t="s">
        <v>10</v>
      </c>
      <c r="L11" s="11"/>
    </row>
    <row r="12" spans="1:12" x14ac:dyDescent="0.25">
      <c r="A12" s="15"/>
      <c r="B12" s="78" t="s">
        <v>12</v>
      </c>
      <c r="C12" s="77" t="s">
        <v>264</v>
      </c>
      <c r="L12" s="11"/>
    </row>
    <row r="13" spans="1:12" x14ac:dyDescent="0.25">
      <c r="A13" s="10"/>
      <c r="B13" s="18" t="s">
        <v>15</v>
      </c>
      <c r="C13" s="77" t="s">
        <v>265</v>
      </c>
      <c r="D13" s="6"/>
      <c r="L13" s="11"/>
    </row>
    <row r="14" spans="1:12" x14ac:dyDescent="0.25">
      <c r="A14" s="10"/>
      <c r="B14" s="18" t="s">
        <v>42</v>
      </c>
      <c r="C14" s="77" t="s">
        <v>266</v>
      </c>
      <c r="D14" s="6"/>
      <c r="L14" s="11"/>
    </row>
    <row r="15" spans="1:12" x14ac:dyDescent="0.25">
      <c r="A15" s="10"/>
      <c r="B15" s="18" t="s">
        <v>45</v>
      </c>
      <c r="C15" s="77" t="s">
        <v>267</v>
      </c>
      <c r="D15" s="6"/>
      <c r="L15" s="11"/>
    </row>
    <row r="16" spans="1:12" x14ac:dyDescent="0.25">
      <c r="A16" s="15" t="s">
        <v>13</v>
      </c>
      <c r="B16" s="17" t="s">
        <v>14</v>
      </c>
      <c r="C16" s="6"/>
      <c r="D16" s="6"/>
      <c r="L16" s="11"/>
    </row>
    <row r="17" spans="1:12" x14ac:dyDescent="0.25">
      <c r="A17" s="10"/>
      <c r="B17" s="17" t="s">
        <v>16</v>
      </c>
      <c r="C17" s="17" t="s">
        <v>32</v>
      </c>
      <c r="D17" s="6"/>
      <c r="L17" s="11"/>
    </row>
    <row r="18" spans="1:12" x14ac:dyDescent="0.25">
      <c r="A18" s="10"/>
      <c r="B18" s="6"/>
      <c r="C18" s="18" t="s">
        <v>18</v>
      </c>
      <c r="D18" s="6" t="s">
        <v>268</v>
      </c>
      <c r="L18" s="11"/>
    </row>
    <row r="19" spans="1:12" x14ac:dyDescent="0.25">
      <c r="A19" s="10"/>
      <c r="B19" s="6"/>
      <c r="C19" s="18" t="s">
        <v>19</v>
      </c>
      <c r="D19" s="6" t="s">
        <v>269</v>
      </c>
      <c r="L19" s="11"/>
    </row>
    <row r="20" spans="1:12" x14ac:dyDescent="0.25">
      <c r="A20" s="10"/>
      <c r="B20" s="6"/>
      <c r="C20" s="18" t="s">
        <v>44</v>
      </c>
      <c r="D20" s="6" t="s">
        <v>270</v>
      </c>
      <c r="L20" s="11"/>
    </row>
    <row r="21" spans="1:12" x14ac:dyDescent="0.25">
      <c r="A21" s="10"/>
      <c r="B21" s="6"/>
      <c r="C21" s="18" t="s">
        <v>49</v>
      </c>
      <c r="D21" s="6" t="s">
        <v>271</v>
      </c>
      <c r="L21" s="11"/>
    </row>
    <row r="22" spans="1:12" x14ac:dyDescent="0.25">
      <c r="A22" s="10"/>
      <c r="B22" s="17" t="s">
        <v>17</v>
      </c>
      <c r="C22" s="17" t="s">
        <v>33</v>
      </c>
      <c r="D22" s="6"/>
      <c r="L22" s="11"/>
    </row>
    <row r="23" spans="1:12" x14ac:dyDescent="0.25">
      <c r="A23" s="10"/>
      <c r="B23" s="6"/>
      <c r="C23" s="18" t="s">
        <v>20</v>
      </c>
      <c r="D23" s="6" t="s">
        <v>272</v>
      </c>
      <c r="L23" s="11"/>
    </row>
    <row r="24" spans="1:12" x14ac:dyDescent="0.25">
      <c r="A24" s="10"/>
      <c r="B24" s="6"/>
      <c r="C24" s="18" t="s">
        <v>21</v>
      </c>
      <c r="D24" s="6" t="s">
        <v>273</v>
      </c>
      <c r="L24" s="11"/>
    </row>
    <row r="25" spans="1:12" x14ac:dyDescent="0.25">
      <c r="A25" s="63"/>
      <c r="B25" s="18"/>
      <c r="C25" s="18" t="s">
        <v>43</v>
      </c>
      <c r="D25" s="6" t="s">
        <v>274</v>
      </c>
      <c r="L25" s="11"/>
    </row>
    <row r="26" spans="1:12" x14ac:dyDescent="0.25">
      <c r="A26" s="122"/>
      <c r="B26" s="123"/>
      <c r="C26" s="123" t="s">
        <v>50</v>
      </c>
      <c r="D26" s="12" t="s">
        <v>275</v>
      </c>
      <c r="E26" s="13"/>
      <c r="F26" s="13"/>
      <c r="G26" s="13"/>
      <c r="H26" s="13"/>
      <c r="I26" s="13"/>
      <c r="J26" s="13"/>
      <c r="K26" s="13"/>
      <c r="L26" s="14"/>
    </row>
    <row r="30" spans="1:12" x14ac:dyDescent="0.25">
      <c r="E30" s="5" t="s">
        <v>276</v>
      </c>
    </row>
  </sheetData>
  <hyperlinks>
    <hyperlink ref="B13" location="'1.2'!A1" display="1.2" xr:uid="{00000000-0004-0000-0000-000000000000}"/>
    <hyperlink ref="B14" location="'1.3'!A1" display="1.3" xr:uid="{00000000-0004-0000-0000-000001000000}"/>
    <hyperlink ref="C18" location="'2.1.1'!A1" display="2.1.1" xr:uid="{00000000-0004-0000-0000-000002000000}"/>
    <hyperlink ref="C20" location="'2.1.3'!A1" display="2.1.3" xr:uid="{00000000-0004-0000-0000-000003000000}"/>
    <hyperlink ref="C23" location="'2.2.1'!A1" display="2.2.1" xr:uid="{00000000-0004-0000-0000-000004000000}"/>
    <hyperlink ref="C25" location="'2.2.3'!A1" display="2.2.3" xr:uid="{00000000-0004-0000-0000-000005000000}"/>
    <hyperlink ref="B15" location="'1.4'!A1" display="1.4" xr:uid="{00000000-0004-0000-0000-000006000000}"/>
    <hyperlink ref="C21" location="'2.1.4'!A1" display="2.1.4" xr:uid="{00000000-0004-0000-0000-000007000000}"/>
    <hyperlink ref="C26" location="'2.2.4'!A1" display="2.2.4" xr:uid="{00000000-0004-0000-0000-000008000000}"/>
    <hyperlink ref="C19" location="'2.1.2'!A1" display="2.1.2" xr:uid="{00000000-0004-0000-0000-000009000000}"/>
    <hyperlink ref="C24" location="'2.2.2'!A1" display="2.2.2" xr:uid="{00000000-0004-0000-0000-00000A000000}"/>
    <hyperlink ref="B12" location="'1.1'!A1" display="1.1" xr:uid="{00000000-0004-0000-0000-00000B000000}"/>
  </hyperlinks>
  <pageMargins left="0.7" right="0.7" top="0.78740157499999996" bottom="0.78740157499999996" header="0.3" footer="0.3"/>
  <pageSetup paperSize="9" orientation="portrait" r:id="rId1"/>
  <ignoredErrors>
    <ignoredError sqref="C18" twoDigitTextYea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E48"/>
  <sheetViews>
    <sheetView zoomScaleNormal="100" workbookViewId="0">
      <selection activeCell="K6" sqref="K6"/>
    </sheetView>
  </sheetViews>
  <sheetFormatPr baseColWidth="10" defaultColWidth="11.42578125" defaultRowHeight="15" x14ac:dyDescent="0.25"/>
  <cols>
    <col min="1" max="1" width="61.140625" style="23" customWidth="1"/>
    <col min="2" max="7" width="10.7109375" style="23" customWidth="1"/>
    <col min="8" max="8" width="11.28515625" style="23" customWidth="1"/>
    <col min="9" max="9" width="8.42578125" style="23" customWidth="1"/>
    <col min="10" max="10" width="7" style="23" customWidth="1"/>
    <col min="11" max="11" width="7.7109375" style="23" customWidth="1"/>
    <col min="12" max="12" width="4.7109375" style="23" customWidth="1"/>
    <col min="13" max="13" width="8" style="23" customWidth="1"/>
    <col min="14" max="14" width="6.5703125" style="23" customWidth="1"/>
    <col min="15" max="15" width="8.28515625" style="23" customWidth="1"/>
    <col min="16" max="16" width="5.5703125" style="23" customWidth="1"/>
    <col min="17" max="17" width="6.5703125" style="23" customWidth="1"/>
    <col min="18" max="18" width="8.85546875" style="23" customWidth="1"/>
    <col min="19" max="20" width="9.5703125" style="23" customWidth="1"/>
    <col min="21" max="21" width="6" style="23" customWidth="1"/>
    <col min="22" max="22" width="6.42578125" style="23" customWidth="1"/>
    <col min="23" max="23" width="10.42578125" style="23" customWidth="1"/>
    <col min="24" max="24" width="6.140625" style="23" customWidth="1"/>
    <col min="25" max="25" width="9.140625" style="23" customWidth="1"/>
    <col min="26" max="26" width="4.5703125" style="23" customWidth="1"/>
    <col min="27" max="27" width="6.28515625" style="23" customWidth="1"/>
    <col min="28" max="28" width="6.7109375" style="23" customWidth="1"/>
    <col min="29" max="29" width="7.28515625" style="23" customWidth="1"/>
    <col min="30" max="30" width="6.5703125" style="23" customWidth="1"/>
    <col min="31" max="31" width="11.140625" style="23" customWidth="1"/>
    <col min="32" max="32" width="5.7109375" style="23" customWidth="1"/>
    <col min="33" max="33" width="5.85546875" style="23" customWidth="1"/>
    <col min="34" max="34" width="6.28515625" style="23" customWidth="1"/>
    <col min="35" max="35" width="9" style="23" customWidth="1"/>
    <col min="36" max="36" width="10.5703125" style="23" customWidth="1"/>
    <col min="37" max="37" width="6.85546875" style="23" customWidth="1"/>
    <col min="38" max="38" width="9.5703125" style="23" customWidth="1"/>
    <col min="39" max="39" width="5.7109375" style="23" customWidth="1"/>
    <col min="40" max="40" width="7" style="23" customWidth="1"/>
    <col min="41" max="41" width="6.5703125" style="23" customWidth="1"/>
    <col min="42" max="42" width="7.140625" style="23" customWidth="1"/>
    <col min="43" max="43" width="5.42578125" style="23" customWidth="1"/>
    <col min="44" max="44" width="6.7109375" style="23" customWidth="1"/>
    <col min="45" max="45" width="5.28515625" style="23" customWidth="1"/>
    <col min="46" max="46" width="7.140625" style="23" customWidth="1"/>
    <col min="47" max="47" width="11.42578125" style="23"/>
    <col min="48" max="48" width="8.140625" style="23" customWidth="1"/>
    <col min="49" max="49" width="8" style="23" customWidth="1"/>
    <col min="50" max="50" width="6.7109375" style="23" customWidth="1"/>
    <col min="51" max="51" width="6.140625" style="23" customWidth="1"/>
    <col min="52" max="52" width="11.42578125" style="23"/>
    <col min="53" max="53" width="6" style="23" customWidth="1"/>
    <col min="54" max="54" width="11.42578125" style="23"/>
    <col min="55" max="55" width="7.7109375" style="23" customWidth="1"/>
    <col min="56" max="56" width="6.42578125" style="23" customWidth="1"/>
    <col min="57" max="57" width="6.5703125" style="23" customWidth="1"/>
    <col min="58" max="58" width="8.140625" style="23" customWidth="1"/>
    <col min="59" max="16384" width="11.42578125" style="23"/>
  </cols>
  <sheetData>
    <row r="1" spans="1:57" ht="18.75" x14ac:dyDescent="0.3">
      <c r="A1" s="4" t="s">
        <v>260</v>
      </c>
      <c r="B1" s="3"/>
    </row>
    <row r="2" spans="1:57" x14ac:dyDescent="0.25">
      <c r="B2" s="23" t="s">
        <v>22</v>
      </c>
    </row>
    <row r="3" spans="1:57" ht="15" customHeight="1" x14ac:dyDescent="0.25">
      <c r="A3" s="131" t="s">
        <v>31</v>
      </c>
      <c r="B3" s="133" t="s">
        <v>8</v>
      </c>
      <c r="C3" s="134"/>
      <c r="D3" s="134"/>
      <c r="E3" s="134"/>
      <c r="F3" s="135"/>
    </row>
    <row r="4" spans="1:57" ht="15.75" thickBot="1" x14ac:dyDescent="0.3">
      <c r="A4" s="132"/>
      <c r="B4" s="38" t="s">
        <v>252</v>
      </c>
      <c r="C4" s="38" t="s">
        <v>253</v>
      </c>
      <c r="D4" s="38" t="s">
        <v>254</v>
      </c>
      <c r="E4" s="38" t="s">
        <v>255</v>
      </c>
      <c r="F4" s="39" t="s">
        <v>256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1"/>
    </row>
    <row r="5" spans="1:57" s="27" customFormat="1" ht="27.95" customHeight="1" thickTop="1" x14ac:dyDescent="0.25">
      <c r="A5" s="40" t="s">
        <v>91</v>
      </c>
      <c r="B5" s="41">
        <v>8.3814373474080721</v>
      </c>
      <c r="C5" s="41">
        <v>10.873721016242706</v>
      </c>
      <c r="D5" s="41">
        <v>10.847644411535622</v>
      </c>
      <c r="E5" s="41">
        <v>12.083344720041122</v>
      </c>
      <c r="F5" s="42">
        <f>SUM(B5:E5)</f>
        <v>42.186147495227523</v>
      </c>
      <c r="G5" s="2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ht="27.95" customHeight="1" x14ac:dyDescent="0.25">
      <c r="A6" s="43" t="s">
        <v>92</v>
      </c>
      <c r="B6" s="44">
        <v>66.033226624658411</v>
      </c>
      <c r="C6" s="44">
        <v>80.875229138813538</v>
      </c>
      <c r="D6" s="44">
        <v>82.447076428844269</v>
      </c>
      <c r="E6" s="44">
        <v>84.09764222977941</v>
      </c>
      <c r="F6" s="45">
        <f t="shared" ref="F6:F43" si="0">SUM(B6:E6)</f>
        <v>313.45317442209563</v>
      </c>
      <c r="G6" s="26"/>
      <c r="H6" s="28"/>
      <c r="I6" s="28"/>
      <c r="J6" s="28"/>
      <c r="K6" s="28"/>
      <c r="L6" s="29"/>
      <c r="M6" s="28"/>
      <c r="N6" s="28"/>
      <c r="O6" s="28"/>
      <c r="P6" s="28"/>
      <c r="Q6" s="28"/>
      <c r="R6" s="28"/>
      <c r="S6" s="29"/>
      <c r="T6" s="29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9"/>
      <c r="AO6" s="28"/>
      <c r="AP6" s="29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9"/>
      <c r="BE6" s="28"/>
    </row>
    <row r="7" spans="1:57" ht="27.95" customHeight="1" x14ac:dyDescent="0.25">
      <c r="A7" s="46" t="s">
        <v>93</v>
      </c>
      <c r="B7" s="47">
        <v>39.256686947256618</v>
      </c>
      <c r="C7" s="47">
        <v>47.293050509763496</v>
      </c>
      <c r="D7" s="47">
        <v>47.903631508343494</v>
      </c>
      <c r="E7" s="47">
        <v>49.505926862679956</v>
      </c>
      <c r="F7" s="45">
        <f t="shared" si="0"/>
        <v>183.95929582804357</v>
      </c>
      <c r="G7" s="26"/>
      <c r="H7" s="28"/>
      <c r="I7" s="28"/>
      <c r="J7" s="28"/>
      <c r="K7" s="28"/>
      <c r="L7" s="29"/>
      <c r="M7" s="28"/>
      <c r="N7" s="28"/>
      <c r="O7" s="28"/>
      <c r="P7" s="28"/>
      <c r="Q7" s="28"/>
      <c r="R7" s="28"/>
      <c r="S7" s="29"/>
      <c r="T7" s="29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9"/>
      <c r="AO7" s="28"/>
      <c r="AP7" s="29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9"/>
      <c r="BE7" s="28"/>
    </row>
    <row r="8" spans="1:57" ht="27.95" customHeight="1" x14ac:dyDescent="0.25">
      <c r="A8" s="43" t="s">
        <v>94</v>
      </c>
      <c r="B8" s="44">
        <v>21.147175143783809</v>
      </c>
      <c r="C8" s="44">
        <v>26.98769095766276</v>
      </c>
      <c r="D8" s="44">
        <v>28.79009175933664</v>
      </c>
      <c r="E8" s="44">
        <v>32.830681546750768</v>
      </c>
      <c r="F8" s="45">
        <f t="shared" si="0"/>
        <v>109.75563940753398</v>
      </c>
      <c r="G8" s="26"/>
      <c r="H8" s="28"/>
      <c r="I8" s="28"/>
      <c r="J8" s="28"/>
      <c r="K8" s="28"/>
      <c r="L8" s="29"/>
      <c r="M8" s="28"/>
      <c r="N8" s="28"/>
      <c r="O8" s="28"/>
      <c r="P8" s="28"/>
      <c r="Q8" s="28"/>
      <c r="R8" s="28"/>
      <c r="S8" s="29"/>
      <c r="T8" s="29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9"/>
      <c r="AO8" s="28"/>
      <c r="AP8" s="29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9"/>
      <c r="BE8" s="28"/>
    </row>
    <row r="9" spans="1:57" ht="27.95" customHeight="1" x14ac:dyDescent="0.25">
      <c r="A9" s="46" t="s">
        <v>95</v>
      </c>
      <c r="B9" s="47">
        <v>58.520322617303322</v>
      </c>
      <c r="C9" s="47">
        <v>69.00604734395769</v>
      </c>
      <c r="D9" s="47">
        <v>67.771146156434853</v>
      </c>
      <c r="E9" s="47">
        <v>67.72016324544353</v>
      </c>
      <c r="F9" s="45">
        <f t="shared" si="0"/>
        <v>263.01767936313939</v>
      </c>
      <c r="G9" s="26"/>
      <c r="H9" s="28"/>
      <c r="I9" s="28"/>
      <c r="J9" s="28"/>
      <c r="K9" s="28"/>
      <c r="L9" s="29"/>
      <c r="M9" s="28"/>
      <c r="N9" s="28"/>
      <c r="O9" s="28"/>
      <c r="P9" s="28"/>
      <c r="Q9" s="28"/>
      <c r="R9" s="28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9"/>
      <c r="AO9" s="28"/>
      <c r="AP9" s="29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9"/>
      <c r="BE9" s="28"/>
    </row>
    <row r="10" spans="1:57" s="32" customFormat="1" ht="27.95" customHeight="1" x14ac:dyDescent="0.25">
      <c r="A10" s="43" t="s">
        <v>96</v>
      </c>
      <c r="B10" s="44">
        <v>44.624887029096243</v>
      </c>
      <c r="C10" s="44">
        <v>56.726353713287267</v>
      </c>
      <c r="D10" s="44">
        <v>57.593845064604125</v>
      </c>
      <c r="E10" s="44">
        <v>60.743242652544865</v>
      </c>
      <c r="F10" s="45">
        <f t="shared" si="0"/>
        <v>219.6883284595325</v>
      </c>
      <c r="G10" s="26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1"/>
      <c r="BE10" s="30"/>
    </row>
    <row r="11" spans="1:57" ht="27.95" customHeight="1" x14ac:dyDescent="0.25">
      <c r="A11" s="46" t="s">
        <v>97</v>
      </c>
      <c r="B11" s="47">
        <v>132.57341702922147</v>
      </c>
      <c r="C11" s="47">
        <v>152.63393792455693</v>
      </c>
      <c r="D11" s="47">
        <v>148.29413835560979</v>
      </c>
      <c r="E11" s="47">
        <v>156.94375574085592</v>
      </c>
      <c r="F11" s="45">
        <f t="shared" si="0"/>
        <v>590.44524905024412</v>
      </c>
      <c r="G11" s="26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57" ht="27.95" customHeight="1" x14ac:dyDescent="0.25">
      <c r="A12" s="43" t="s">
        <v>98</v>
      </c>
      <c r="B12" s="44">
        <v>164.37975522965115</v>
      </c>
      <c r="C12" s="44">
        <v>202.74435145447427</v>
      </c>
      <c r="D12" s="44">
        <v>199.20231852994789</v>
      </c>
      <c r="E12" s="44">
        <v>194.91315368879305</v>
      </c>
      <c r="F12" s="45">
        <f t="shared" si="0"/>
        <v>761.23957890286636</v>
      </c>
      <c r="G12" s="26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57" ht="27.95" customHeight="1" x14ac:dyDescent="0.25">
      <c r="A13" s="46" t="s">
        <v>99</v>
      </c>
      <c r="B13" s="47">
        <v>170.42110024523456</v>
      </c>
      <c r="C13" s="47">
        <v>208.73648796368073</v>
      </c>
      <c r="D13" s="47">
        <v>205.09204214890963</v>
      </c>
      <c r="E13" s="47">
        <v>208.56065285678585</v>
      </c>
      <c r="F13" s="45">
        <f t="shared" si="0"/>
        <v>792.81028321461076</v>
      </c>
      <c r="G13" s="26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57" ht="27.95" customHeight="1" x14ac:dyDescent="0.25">
      <c r="A14" s="43" t="s">
        <v>100</v>
      </c>
      <c r="B14" s="44">
        <v>63.732971945782666</v>
      </c>
      <c r="C14" s="44">
        <v>86.783328804687912</v>
      </c>
      <c r="D14" s="44">
        <v>88.202294178087328</v>
      </c>
      <c r="E14" s="44">
        <v>92.767132528013434</v>
      </c>
      <c r="F14" s="45">
        <f t="shared" si="0"/>
        <v>331.48572745657134</v>
      </c>
      <c r="G14" s="26"/>
    </row>
    <row r="15" spans="1:57" ht="27.95" customHeight="1" x14ac:dyDescent="0.25">
      <c r="A15" s="46" t="s">
        <v>101</v>
      </c>
      <c r="B15" s="47">
        <v>48.201430156237961</v>
      </c>
      <c r="C15" s="47">
        <v>58.050729640815447</v>
      </c>
      <c r="D15" s="47">
        <v>57.355973460796818</v>
      </c>
      <c r="E15" s="47">
        <v>59.974323805799401</v>
      </c>
      <c r="F15" s="45">
        <f t="shared" si="0"/>
        <v>223.58245706364963</v>
      </c>
      <c r="G15" s="26"/>
      <c r="H15" s="28"/>
      <c r="I15" s="28"/>
      <c r="J15" s="28"/>
      <c r="K15" s="28"/>
      <c r="L15" s="29"/>
      <c r="M15" s="28"/>
      <c r="N15" s="28"/>
      <c r="O15" s="28"/>
      <c r="P15" s="28"/>
      <c r="Q15" s="28"/>
      <c r="R15" s="28"/>
      <c r="S15" s="29"/>
      <c r="T15" s="29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9"/>
      <c r="AO15" s="28"/>
      <c r="AP15" s="29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9"/>
      <c r="BE15" s="28"/>
    </row>
    <row r="16" spans="1:57" ht="27.95" customHeight="1" x14ac:dyDescent="0.25">
      <c r="A16" s="43" t="s">
        <v>102</v>
      </c>
      <c r="B16" s="44">
        <v>84.778651166515743</v>
      </c>
      <c r="C16" s="44">
        <v>97.864779870297696</v>
      </c>
      <c r="D16" s="44">
        <v>94.457935305282859</v>
      </c>
      <c r="E16" s="44">
        <v>94.311700294586217</v>
      </c>
      <c r="F16" s="45">
        <f t="shared" si="0"/>
        <v>371.41306663668252</v>
      </c>
      <c r="G16" s="26"/>
      <c r="H16" s="28"/>
      <c r="I16" s="28"/>
      <c r="J16" s="28"/>
      <c r="K16" s="28"/>
      <c r="L16" s="29"/>
      <c r="M16" s="28"/>
      <c r="N16" s="28"/>
      <c r="O16" s="28"/>
      <c r="P16" s="28"/>
      <c r="Q16" s="28"/>
      <c r="R16" s="28"/>
      <c r="S16" s="29"/>
      <c r="T16" s="29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9"/>
      <c r="AO16" s="28"/>
      <c r="AP16" s="29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28"/>
    </row>
    <row r="17" spans="1:57" ht="27.95" customHeight="1" x14ac:dyDescent="0.25">
      <c r="A17" s="46" t="s">
        <v>103</v>
      </c>
      <c r="B17" s="47">
        <v>54.623164508869294</v>
      </c>
      <c r="C17" s="47">
        <v>74.553480309085487</v>
      </c>
      <c r="D17" s="47">
        <v>76.106049657982169</v>
      </c>
      <c r="E17" s="47">
        <v>77.49510461890489</v>
      </c>
      <c r="F17" s="45">
        <f t="shared" si="0"/>
        <v>282.77779909484184</v>
      </c>
      <c r="G17" s="26"/>
      <c r="H17" s="28"/>
      <c r="I17" s="28"/>
      <c r="J17" s="28"/>
      <c r="K17" s="28"/>
      <c r="L17" s="29"/>
      <c r="M17" s="28"/>
      <c r="N17" s="28"/>
      <c r="O17" s="28"/>
      <c r="P17" s="28"/>
      <c r="Q17" s="28"/>
      <c r="R17" s="28"/>
      <c r="S17" s="29"/>
      <c r="T17" s="29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9"/>
      <c r="AO17" s="28"/>
      <c r="AP17" s="29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9"/>
      <c r="BE17" s="28"/>
    </row>
    <row r="18" spans="1:57" ht="27.95" customHeight="1" x14ac:dyDescent="0.25">
      <c r="A18" s="43" t="s">
        <v>104</v>
      </c>
      <c r="B18" s="44">
        <v>55.442120534634888</v>
      </c>
      <c r="C18" s="44">
        <v>64.90786512922682</v>
      </c>
      <c r="D18" s="44">
        <v>63.223391796468533</v>
      </c>
      <c r="E18" s="44">
        <v>65.662365820619641</v>
      </c>
      <c r="F18" s="45">
        <f t="shared" si="0"/>
        <v>249.23574328094986</v>
      </c>
      <c r="G18" s="26"/>
      <c r="H18" s="28"/>
      <c r="I18" s="28"/>
      <c r="J18" s="28"/>
      <c r="K18" s="28"/>
      <c r="L18" s="29"/>
      <c r="M18" s="28"/>
      <c r="N18" s="28"/>
      <c r="O18" s="28"/>
      <c r="P18" s="28"/>
      <c r="Q18" s="28"/>
      <c r="R18" s="28"/>
      <c r="S18" s="29"/>
      <c r="T18" s="29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9"/>
      <c r="AO18" s="28"/>
      <c r="AP18" s="29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9"/>
      <c r="BE18" s="28"/>
    </row>
    <row r="19" spans="1:57" ht="27.95" customHeight="1" x14ac:dyDescent="0.25">
      <c r="A19" s="46" t="s">
        <v>105</v>
      </c>
      <c r="B19" s="47">
        <v>65.20927733270338</v>
      </c>
      <c r="C19" s="47">
        <v>74.184750460833584</v>
      </c>
      <c r="D19" s="47">
        <v>69.326301487149749</v>
      </c>
      <c r="E19" s="47">
        <v>74.426361171749477</v>
      </c>
      <c r="F19" s="45">
        <f t="shared" si="0"/>
        <v>283.14669045243619</v>
      </c>
      <c r="G19" s="26"/>
      <c r="H19" s="28"/>
      <c r="I19" s="28"/>
      <c r="J19" s="28"/>
      <c r="K19" s="28"/>
      <c r="L19" s="29"/>
      <c r="M19" s="28"/>
      <c r="N19" s="28"/>
      <c r="O19" s="28"/>
      <c r="P19" s="28"/>
      <c r="Q19" s="28"/>
      <c r="R19" s="28"/>
      <c r="S19" s="29"/>
      <c r="T19" s="29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9"/>
      <c r="AO19" s="28"/>
      <c r="AP19" s="29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9"/>
      <c r="BE19" s="28"/>
    </row>
    <row r="20" spans="1:57" s="32" customFormat="1" ht="27.95" customHeight="1" x14ac:dyDescent="0.25">
      <c r="A20" s="43" t="s">
        <v>106</v>
      </c>
      <c r="B20" s="44">
        <v>57.465215776769909</v>
      </c>
      <c r="C20" s="44">
        <v>68.025790963879359</v>
      </c>
      <c r="D20" s="44">
        <v>65.431916473745801</v>
      </c>
      <c r="E20" s="44">
        <v>67.441087919568332</v>
      </c>
      <c r="F20" s="45">
        <f t="shared" si="0"/>
        <v>258.3640111339634</v>
      </c>
      <c r="G20" s="26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1"/>
      <c r="BE20" s="30"/>
    </row>
    <row r="21" spans="1:57" ht="27.95" customHeight="1" x14ac:dyDescent="0.25">
      <c r="A21" s="46" t="s">
        <v>107</v>
      </c>
      <c r="B21" s="47">
        <v>100.08001806284516</v>
      </c>
      <c r="C21" s="47">
        <v>138.43054898867194</v>
      </c>
      <c r="D21" s="47">
        <v>141.6860713360303</v>
      </c>
      <c r="E21" s="47">
        <v>142.79162460698376</v>
      </c>
      <c r="F21" s="45">
        <f t="shared" si="0"/>
        <v>522.98826299453117</v>
      </c>
      <c r="G21" s="26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57" ht="27.95" customHeight="1" x14ac:dyDescent="0.25">
      <c r="A22" s="43" t="s">
        <v>108</v>
      </c>
      <c r="B22" s="44">
        <v>25.628700112860095</v>
      </c>
      <c r="C22" s="44">
        <v>36.684219320829911</v>
      </c>
      <c r="D22" s="44">
        <v>37.814009103986514</v>
      </c>
      <c r="E22" s="44">
        <v>36.143697584249196</v>
      </c>
      <c r="F22" s="45">
        <f t="shared" si="0"/>
        <v>136.27062612192572</v>
      </c>
      <c r="G22" s="26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57" ht="27.95" customHeight="1" x14ac:dyDescent="0.25">
      <c r="A23" s="46" t="s">
        <v>109</v>
      </c>
      <c r="B23" s="47">
        <v>107.22934134156802</v>
      </c>
      <c r="C23" s="47">
        <v>150.51499518903736</v>
      </c>
      <c r="D23" s="47">
        <v>154.52757506873945</v>
      </c>
      <c r="E23" s="47">
        <v>158.85001772352967</v>
      </c>
      <c r="F23" s="45">
        <f t="shared" si="0"/>
        <v>571.12192932287451</v>
      </c>
      <c r="G23" s="26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57" ht="27.95" customHeight="1" x14ac:dyDescent="0.25">
      <c r="A24" s="43" t="s">
        <v>110</v>
      </c>
      <c r="B24" s="44">
        <v>94.31012436279515</v>
      </c>
      <c r="C24" s="44">
        <v>112.67462775410026</v>
      </c>
      <c r="D24" s="44">
        <v>111.92620026594633</v>
      </c>
      <c r="E24" s="44">
        <v>117.9808939539065</v>
      </c>
      <c r="F24" s="45">
        <f t="shared" si="0"/>
        <v>436.89184633674824</v>
      </c>
      <c r="G24" s="26"/>
      <c r="H24" s="28"/>
      <c r="I24" s="28"/>
      <c r="J24" s="28"/>
      <c r="K24" s="28"/>
      <c r="L24" s="29"/>
      <c r="M24" s="28"/>
      <c r="N24" s="28"/>
      <c r="O24" s="28"/>
      <c r="P24" s="28"/>
      <c r="Q24" s="28"/>
      <c r="R24" s="28"/>
      <c r="S24" s="29"/>
      <c r="T24" s="29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9"/>
      <c r="AO24" s="28"/>
      <c r="AP24" s="29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9"/>
      <c r="BE24" s="28"/>
    </row>
    <row r="25" spans="1:57" ht="27.95" customHeight="1" x14ac:dyDescent="0.25">
      <c r="A25" s="46" t="s">
        <v>111</v>
      </c>
      <c r="B25" s="47">
        <v>32.856429096382584</v>
      </c>
      <c r="C25" s="47">
        <v>39.163955229633771</v>
      </c>
      <c r="D25" s="47">
        <v>37.463646938039474</v>
      </c>
      <c r="E25" s="47">
        <v>43.008287150503122</v>
      </c>
      <c r="F25" s="45">
        <f t="shared" si="0"/>
        <v>152.49231841455895</v>
      </c>
      <c r="G25" s="26"/>
      <c r="H25" s="28"/>
      <c r="I25" s="28"/>
      <c r="J25" s="28"/>
      <c r="K25" s="28"/>
      <c r="L25" s="29"/>
      <c r="M25" s="28"/>
      <c r="N25" s="28"/>
      <c r="O25" s="28"/>
      <c r="P25" s="28"/>
      <c r="Q25" s="28"/>
      <c r="R25" s="28"/>
      <c r="S25" s="29"/>
      <c r="T25" s="29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9"/>
      <c r="AO25" s="28"/>
      <c r="AP25" s="29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9"/>
      <c r="BE25" s="28"/>
    </row>
    <row r="26" spans="1:57" s="32" customFormat="1" ht="27.95" customHeight="1" x14ac:dyDescent="0.25">
      <c r="A26" s="43" t="s">
        <v>112</v>
      </c>
      <c r="B26" s="44">
        <v>29.310377311614591</v>
      </c>
      <c r="C26" s="44">
        <v>37.453035408917458</v>
      </c>
      <c r="D26" s="44">
        <v>38.259162951264116</v>
      </c>
      <c r="E26" s="44">
        <v>40.582736223358452</v>
      </c>
      <c r="F26" s="45">
        <f t="shared" si="0"/>
        <v>145.60531189515461</v>
      </c>
      <c r="G26" s="26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1"/>
      <c r="BE26" s="30"/>
    </row>
    <row r="27" spans="1:57" ht="27.95" customHeight="1" x14ac:dyDescent="0.25">
      <c r="A27" s="46" t="s">
        <v>113</v>
      </c>
      <c r="B27" s="47">
        <v>8.8860252806337421</v>
      </c>
      <c r="C27" s="47">
        <v>10.995934874760941</v>
      </c>
      <c r="D27" s="47">
        <v>11.504179952776347</v>
      </c>
      <c r="E27" s="47">
        <v>13.300255229457999</v>
      </c>
      <c r="F27" s="45">
        <f t="shared" si="0"/>
        <v>44.68639533762903</v>
      </c>
      <c r="G27" s="26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spans="1:57" ht="27.95" customHeight="1" x14ac:dyDescent="0.25">
      <c r="A28" s="43" t="s">
        <v>114</v>
      </c>
      <c r="B28" s="44">
        <v>72.857019651520091</v>
      </c>
      <c r="C28" s="44">
        <v>90.205242664616605</v>
      </c>
      <c r="D28" s="44">
        <v>90.822790462155268</v>
      </c>
      <c r="E28" s="44">
        <v>92.440372195079334</v>
      </c>
      <c r="F28" s="45">
        <f t="shared" si="0"/>
        <v>346.3254249733713</v>
      </c>
      <c r="G28" s="26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1:57" ht="27.95" customHeight="1" x14ac:dyDescent="0.25">
      <c r="A29" s="40" t="s">
        <v>115</v>
      </c>
      <c r="B29" s="41">
        <v>193.06544952170103</v>
      </c>
      <c r="C29" s="41">
        <v>230.41533529944425</v>
      </c>
      <c r="D29" s="41">
        <v>235.17506831619659</v>
      </c>
      <c r="E29" s="41">
        <v>243.23884200265093</v>
      </c>
      <c r="F29" s="42">
        <f t="shared" si="0"/>
        <v>901.89469513999279</v>
      </c>
      <c r="G29" s="26"/>
    </row>
    <row r="30" spans="1:57" ht="27.95" customHeight="1" x14ac:dyDescent="0.25">
      <c r="A30" s="43" t="s">
        <v>116</v>
      </c>
      <c r="B30" s="44">
        <v>86.672536141229273</v>
      </c>
      <c r="C30" s="44">
        <v>106.53527855407384</v>
      </c>
      <c r="D30" s="44">
        <v>108.04957916580287</v>
      </c>
      <c r="E30" s="44">
        <v>115.6717763338101</v>
      </c>
      <c r="F30" s="45">
        <f t="shared" si="0"/>
        <v>416.92917019491608</v>
      </c>
      <c r="G30" s="26"/>
      <c r="H30" s="28"/>
      <c r="I30" s="28"/>
      <c r="J30" s="28"/>
      <c r="K30" s="28"/>
      <c r="L30" s="29"/>
      <c r="M30" s="28"/>
      <c r="N30" s="28"/>
      <c r="O30" s="28"/>
      <c r="P30" s="28"/>
      <c r="Q30" s="28"/>
      <c r="R30" s="28"/>
      <c r="S30" s="29"/>
      <c r="T30" s="29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9"/>
      <c r="AO30" s="28"/>
      <c r="AP30" s="29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9"/>
      <c r="BE30" s="28"/>
    </row>
    <row r="31" spans="1:57" ht="27.95" customHeight="1" x14ac:dyDescent="0.25">
      <c r="A31" s="46" t="s">
        <v>117</v>
      </c>
      <c r="B31" s="47">
        <v>322.85126748879389</v>
      </c>
      <c r="C31" s="47">
        <v>409.40351457398373</v>
      </c>
      <c r="D31" s="47">
        <v>414.48259383396157</v>
      </c>
      <c r="E31" s="47">
        <v>429.50900981757445</v>
      </c>
      <c r="F31" s="45">
        <f t="shared" si="0"/>
        <v>1576.2463857143136</v>
      </c>
      <c r="G31" s="26"/>
      <c r="H31" s="28"/>
      <c r="I31" s="28"/>
      <c r="J31" s="28"/>
      <c r="K31" s="28"/>
      <c r="L31" s="29"/>
      <c r="M31" s="28"/>
      <c r="N31" s="28"/>
      <c r="O31" s="28"/>
      <c r="P31" s="28"/>
      <c r="Q31" s="28"/>
      <c r="R31" s="28"/>
      <c r="S31" s="29"/>
      <c r="T31" s="29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9"/>
      <c r="AO31" s="28"/>
      <c r="AP31" s="29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9"/>
      <c r="BE31" s="28"/>
    </row>
    <row r="32" spans="1:57" s="32" customFormat="1" ht="27.95" customHeight="1" x14ac:dyDescent="0.25">
      <c r="A32" s="43" t="s">
        <v>118</v>
      </c>
      <c r="B32" s="44">
        <v>126.92746228545231</v>
      </c>
      <c r="C32" s="44">
        <v>157.98412799190771</v>
      </c>
      <c r="D32" s="44">
        <v>160.77959014189571</v>
      </c>
      <c r="E32" s="44">
        <v>167.81371874943329</v>
      </c>
      <c r="F32" s="45">
        <f t="shared" si="0"/>
        <v>613.50489916868901</v>
      </c>
      <c r="G32" s="26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1"/>
      <c r="BE32" s="30"/>
    </row>
    <row r="33" spans="1:57" ht="27.95" customHeight="1" x14ac:dyDescent="0.25">
      <c r="A33" s="46" t="s">
        <v>119</v>
      </c>
      <c r="B33" s="47">
        <v>145.15418898880515</v>
      </c>
      <c r="C33" s="47">
        <v>186.78470924739688</v>
      </c>
      <c r="D33" s="47">
        <v>189.27129932391915</v>
      </c>
      <c r="E33" s="47">
        <v>194.04904296891243</v>
      </c>
      <c r="F33" s="45">
        <f t="shared" si="0"/>
        <v>715.2592405290336</v>
      </c>
      <c r="G33" s="26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57" ht="27.95" customHeight="1" x14ac:dyDescent="0.25">
      <c r="A34" s="43" t="s">
        <v>120</v>
      </c>
      <c r="B34" s="44">
        <v>302.20097602690765</v>
      </c>
      <c r="C34" s="44">
        <v>386.18529518768122</v>
      </c>
      <c r="D34" s="44">
        <v>392.66383219083593</v>
      </c>
      <c r="E34" s="44">
        <v>406.02322970859223</v>
      </c>
      <c r="F34" s="45">
        <f t="shared" si="0"/>
        <v>1487.073333114017</v>
      </c>
      <c r="G34" s="26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57" ht="27.95" customHeight="1" x14ac:dyDescent="0.25">
      <c r="A35" s="46" t="s">
        <v>121</v>
      </c>
      <c r="B35" s="47">
        <v>128.86346521472657</v>
      </c>
      <c r="C35" s="47">
        <v>157.32928896374673</v>
      </c>
      <c r="D35" s="47">
        <v>158.38806710696531</v>
      </c>
      <c r="E35" s="47">
        <v>169.20081004739205</v>
      </c>
      <c r="F35" s="45">
        <f t="shared" si="0"/>
        <v>613.78163133283067</v>
      </c>
      <c r="G35" s="26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57" ht="27.95" customHeight="1" x14ac:dyDescent="0.25">
      <c r="A36" s="43" t="s">
        <v>122</v>
      </c>
      <c r="B36" s="44">
        <v>145.25875923139287</v>
      </c>
      <c r="C36" s="44">
        <v>179.64822018354241</v>
      </c>
      <c r="D36" s="44">
        <v>182.08454698846958</v>
      </c>
      <c r="E36" s="44">
        <v>188.87931752448327</v>
      </c>
      <c r="F36" s="45">
        <f t="shared" si="0"/>
        <v>695.87084392788813</v>
      </c>
      <c r="G36" s="26"/>
    </row>
    <row r="37" spans="1:57" ht="27.95" customHeight="1" x14ac:dyDescent="0.25">
      <c r="A37" s="46" t="s">
        <v>123</v>
      </c>
      <c r="B37" s="47">
        <v>119.84778682536984</v>
      </c>
      <c r="C37" s="47">
        <v>161.71696414356376</v>
      </c>
      <c r="D37" s="47">
        <v>164.97585154005054</v>
      </c>
      <c r="E37" s="47">
        <v>169.43892762051161</v>
      </c>
      <c r="F37" s="45">
        <f t="shared" si="0"/>
        <v>615.97953012949574</v>
      </c>
      <c r="G37" s="26"/>
      <c r="H37" s="28"/>
      <c r="I37" s="28"/>
      <c r="J37" s="28"/>
      <c r="K37" s="28"/>
      <c r="L37" s="29"/>
      <c r="M37" s="28"/>
      <c r="N37" s="28"/>
      <c r="O37" s="28"/>
      <c r="P37" s="28"/>
      <c r="Q37" s="28"/>
      <c r="R37" s="28"/>
      <c r="S37" s="29"/>
      <c r="T37" s="29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9"/>
      <c r="AO37" s="28"/>
      <c r="AP37" s="29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9"/>
      <c r="BE37" s="28"/>
    </row>
    <row r="38" spans="1:57" ht="27.95" customHeight="1" x14ac:dyDescent="0.25">
      <c r="A38" s="43" t="s">
        <v>124</v>
      </c>
      <c r="B38" s="44">
        <v>87.199500179581065</v>
      </c>
      <c r="C38" s="44">
        <v>121.4401032491977</v>
      </c>
      <c r="D38" s="44">
        <v>124.42706405367406</v>
      </c>
      <c r="E38" s="44">
        <v>125.85535514700325</v>
      </c>
      <c r="F38" s="45">
        <f t="shared" si="0"/>
        <v>458.92202262945608</v>
      </c>
      <c r="G38" s="26"/>
      <c r="H38" s="28"/>
      <c r="I38" s="28"/>
      <c r="J38" s="28"/>
      <c r="K38" s="28"/>
      <c r="L38" s="29"/>
      <c r="M38" s="28"/>
      <c r="N38" s="28"/>
      <c r="O38" s="28"/>
      <c r="P38" s="28"/>
      <c r="Q38" s="28"/>
      <c r="R38" s="28"/>
      <c r="S38" s="29"/>
      <c r="T38" s="29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9"/>
      <c r="AO38" s="28"/>
      <c r="AP38" s="29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9"/>
      <c r="BE38" s="28"/>
    </row>
    <row r="39" spans="1:57" ht="27.95" customHeight="1" x14ac:dyDescent="0.25">
      <c r="A39" s="46" t="s">
        <v>125</v>
      </c>
      <c r="B39" s="47">
        <v>30.900119520005038</v>
      </c>
      <c r="C39" s="47">
        <v>42.427434153760984</v>
      </c>
      <c r="D39" s="47">
        <v>44.030461952508347</v>
      </c>
      <c r="E39" s="47">
        <v>46.359211850317578</v>
      </c>
      <c r="F39" s="45">
        <f t="shared" si="0"/>
        <v>163.71722747659194</v>
      </c>
      <c r="G39" s="26"/>
      <c r="H39" s="28"/>
      <c r="I39" s="28"/>
      <c r="J39" s="28"/>
      <c r="K39" s="28"/>
      <c r="L39" s="29"/>
      <c r="M39" s="28"/>
      <c r="N39" s="28"/>
      <c r="O39" s="28"/>
      <c r="P39" s="28"/>
      <c r="Q39" s="28"/>
      <c r="R39" s="28"/>
      <c r="S39" s="29"/>
      <c r="T39" s="29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9"/>
      <c r="AO39" s="28"/>
      <c r="AP39" s="29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9"/>
      <c r="BE39" s="28"/>
    </row>
    <row r="40" spans="1:57" ht="27.95" customHeight="1" x14ac:dyDescent="0.25">
      <c r="A40" s="43" t="s">
        <v>126</v>
      </c>
      <c r="B40" s="44">
        <v>28.854126817595652</v>
      </c>
      <c r="C40" s="44">
        <v>38.152379882662544</v>
      </c>
      <c r="D40" s="44">
        <v>38.861638390824993</v>
      </c>
      <c r="E40" s="44">
        <v>41.645926120275703</v>
      </c>
      <c r="F40" s="45">
        <f t="shared" si="0"/>
        <v>147.5140712113589</v>
      </c>
      <c r="G40" s="26"/>
      <c r="H40" s="28"/>
      <c r="I40" s="28"/>
      <c r="J40" s="28"/>
      <c r="K40" s="28"/>
      <c r="L40" s="29"/>
      <c r="M40" s="28"/>
      <c r="N40" s="28"/>
      <c r="O40" s="28"/>
      <c r="P40" s="28"/>
      <c r="Q40" s="28"/>
      <c r="R40" s="28"/>
      <c r="S40" s="29"/>
      <c r="T40" s="29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9"/>
      <c r="AO40" s="28"/>
      <c r="AP40" s="29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9"/>
      <c r="BE40" s="28"/>
    </row>
    <row r="41" spans="1:57" ht="27.95" customHeight="1" thickBot="1" x14ac:dyDescent="0.3">
      <c r="A41" s="52" t="s">
        <v>127</v>
      </c>
      <c r="B41" s="53">
        <v>25.086242440963336</v>
      </c>
      <c r="C41" s="53">
        <v>36.100942465065003</v>
      </c>
      <c r="D41" s="53">
        <v>38.620380709117136</v>
      </c>
      <c r="E41" s="53">
        <v>40.387777592685751</v>
      </c>
      <c r="F41" s="51">
        <f t="shared" si="0"/>
        <v>140.19534320783123</v>
      </c>
      <c r="G41" s="26"/>
      <c r="H41" s="28"/>
      <c r="I41" s="28"/>
      <c r="J41" s="28"/>
      <c r="K41" s="28"/>
      <c r="L41" s="29"/>
      <c r="M41" s="28"/>
      <c r="N41" s="28"/>
      <c r="O41" s="28"/>
      <c r="P41" s="28"/>
      <c r="Q41" s="28"/>
      <c r="R41" s="28"/>
      <c r="S41" s="29"/>
      <c r="T41" s="29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9"/>
      <c r="AO41" s="28"/>
      <c r="AP41" s="29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9"/>
      <c r="BE41" s="28"/>
    </row>
    <row r="42" spans="1:57" ht="27.95" customHeight="1" thickTop="1" thickBot="1" x14ac:dyDescent="0.3">
      <c r="A42" s="56" t="s">
        <v>239</v>
      </c>
      <c r="B42" s="57">
        <v>348.10686029970952</v>
      </c>
      <c r="C42" s="57">
        <v>388.86724385423258</v>
      </c>
      <c r="D42" s="57">
        <v>391.12650160504563</v>
      </c>
      <c r="E42" s="57">
        <v>417.02779992720298</v>
      </c>
      <c r="F42" s="58">
        <f t="shared" si="0"/>
        <v>1545.1284056861907</v>
      </c>
      <c r="G42" s="26"/>
      <c r="H42" s="28"/>
      <c r="I42" s="28"/>
      <c r="J42" s="28"/>
      <c r="K42" s="28"/>
      <c r="L42" s="29"/>
      <c r="M42" s="28"/>
      <c r="N42" s="28"/>
      <c r="O42" s="28"/>
      <c r="P42" s="28"/>
      <c r="Q42" s="28"/>
      <c r="R42" s="28"/>
      <c r="S42" s="29"/>
      <c r="T42" s="29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9"/>
      <c r="AO42" s="28"/>
      <c r="AP42" s="29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9"/>
      <c r="BE42" s="28"/>
    </row>
    <row r="43" spans="1:57" ht="27.95" customHeight="1" thickTop="1" thickBot="1" x14ac:dyDescent="0.3">
      <c r="A43" s="54" t="s">
        <v>9</v>
      </c>
      <c r="B43" s="55">
        <f>SUM(B5:B42)</f>
        <v>3696.9376158375799</v>
      </c>
      <c r="C43" s="55">
        <f t="shared" ref="C43:E43" si="1">SUM(C5:C42)</f>
        <v>4599.3609923820941</v>
      </c>
      <c r="D43" s="55">
        <f t="shared" si="1"/>
        <v>4628.9859081212853</v>
      </c>
      <c r="E43" s="55">
        <f t="shared" si="1"/>
        <v>4799.6752697808288</v>
      </c>
      <c r="F43" s="58">
        <f t="shared" si="0"/>
        <v>17724.959786121788</v>
      </c>
      <c r="G43" s="26"/>
      <c r="H43" s="28"/>
      <c r="I43" s="28"/>
      <c r="J43" s="28"/>
      <c r="K43" s="28"/>
      <c r="L43" s="29"/>
      <c r="M43" s="28"/>
      <c r="N43" s="28"/>
      <c r="O43" s="28"/>
      <c r="P43" s="28"/>
      <c r="Q43" s="28"/>
      <c r="R43" s="28"/>
      <c r="S43" s="29"/>
      <c r="T43" s="29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9"/>
      <c r="AO43" s="28"/>
      <c r="AP43" s="29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9"/>
      <c r="BE43" s="28"/>
    </row>
    <row r="44" spans="1:57" ht="26.25" customHeight="1" thickTop="1" x14ac:dyDescent="0.25">
      <c r="A44" s="22" t="s">
        <v>245</v>
      </c>
      <c r="B44" s="34"/>
      <c r="C44" s="35"/>
      <c r="D44" s="35"/>
      <c r="E44" s="35"/>
      <c r="F44" s="35"/>
      <c r="G44" s="35"/>
    </row>
    <row r="45" spans="1:57" ht="26.25" customHeight="1" x14ac:dyDescent="0.25">
      <c r="A45" s="36"/>
      <c r="B45" s="34"/>
      <c r="C45" s="30"/>
      <c r="D45" s="30"/>
      <c r="E45" s="30"/>
      <c r="F45" s="30"/>
      <c r="G45" s="30"/>
    </row>
    <row r="46" spans="1:57" ht="26.25" customHeight="1" x14ac:dyDescent="0.25">
      <c r="A46" s="36"/>
      <c r="B46" s="34"/>
      <c r="C46" s="31"/>
      <c r="D46" s="31"/>
      <c r="E46" s="31"/>
      <c r="F46" s="31"/>
      <c r="G46" s="31"/>
    </row>
    <row r="47" spans="1:57" ht="26.25" customHeight="1" x14ac:dyDescent="0.25">
      <c r="A47" s="36"/>
      <c r="B47" s="2"/>
      <c r="C47" s="30"/>
      <c r="D47" s="30"/>
      <c r="E47" s="30"/>
      <c r="F47" s="30"/>
      <c r="G47" s="30"/>
    </row>
    <row r="48" spans="1:57" x14ac:dyDescent="0.25">
      <c r="A48" s="22"/>
    </row>
  </sheetData>
  <sheetProtection algorithmName="SHA-512" hashValue="hrlMKJ59N5rs6EFh5GwG954V14qHOTNrCPuUITsbcRFkw0erPTEmvr4VfS0WWg/eGGKGDhsTF5+XcYt9ZQ9gKA==" saltValue="7yqSo0FGi+TigwezXz6W6A==" spinCount="100000" sheet="1" objects="1" scenarios="1"/>
  <mergeCells count="2">
    <mergeCell ref="A3:A4"/>
    <mergeCell ref="B3:F3"/>
  </mergeCells>
  <pageMargins left="0.7" right="0.7" top="0.78740157499999996" bottom="0.78740157499999996" header="0.3" footer="0.3"/>
  <pageSetup paperSize="9" scale="3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E48"/>
  <sheetViews>
    <sheetView zoomScaleNormal="100" workbookViewId="0">
      <selection activeCell="H17" sqref="H17"/>
    </sheetView>
  </sheetViews>
  <sheetFormatPr baseColWidth="10" defaultColWidth="11.42578125" defaultRowHeight="15" x14ac:dyDescent="0.25"/>
  <cols>
    <col min="1" max="1" width="61.140625" style="23" customWidth="1"/>
    <col min="2" max="7" width="10.7109375" style="23" customWidth="1"/>
    <col min="8" max="8" width="11.28515625" style="23" customWidth="1"/>
    <col min="9" max="9" width="8.42578125" style="23" customWidth="1"/>
    <col min="10" max="10" width="7" style="23" customWidth="1"/>
    <col min="11" max="11" width="7.7109375" style="23" customWidth="1"/>
    <col min="12" max="12" width="4.7109375" style="23" customWidth="1"/>
    <col min="13" max="13" width="8" style="23" customWidth="1"/>
    <col min="14" max="14" width="6.5703125" style="23" customWidth="1"/>
    <col min="15" max="15" width="8.28515625" style="23" customWidth="1"/>
    <col min="16" max="16" width="5.5703125" style="23" customWidth="1"/>
    <col min="17" max="17" width="6.5703125" style="23" customWidth="1"/>
    <col min="18" max="18" width="8.85546875" style="23" customWidth="1"/>
    <col min="19" max="20" width="9.5703125" style="23" customWidth="1"/>
    <col min="21" max="21" width="6" style="23" customWidth="1"/>
    <col min="22" max="22" width="6.42578125" style="23" customWidth="1"/>
    <col min="23" max="23" width="10.42578125" style="23" customWidth="1"/>
    <col min="24" max="24" width="6.140625" style="23" customWidth="1"/>
    <col min="25" max="25" width="9.140625" style="23" customWidth="1"/>
    <col min="26" max="26" width="4.5703125" style="23" customWidth="1"/>
    <col min="27" max="27" width="6.28515625" style="23" customWidth="1"/>
    <col min="28" max="28" width="6.7109375" style="23" customWidth="1"/>
    <col min="29" max="29" width="7.28515625" style="23" customWidth="1"/>
    <col min="30" max="30" width="6.5703125" style="23" customWidth="1"/>
    <col min="31" max="31" width="11.140625" style="23" customWidth="1"/>
    <col min="32" max="32" width="5.7109375" style="23" customWidth="1"/>
    <col min="33" max="33" width="5.85546875" style="23" customWidth="1"/>
    <col min="34" max="34" width="6.28515625" style="23" customWidth="1"/>
    <col min="35" max="35" width="9" style="23" customWidth="1"/>
    <col min="36" max="36" width="10.5703125" style="23" customWidth="1"/>
    <col min="37" max="37" width="6.85546875" style="23" customWidth="1"/>
    <col min="38" max="38" width="9.5703125" style="23" customWidth="1"/>
    <col min="39" max="39" width="5.7109375" style="23" customWidth="1"/>
    <col min="40" max="40" width="7" style="23" customWidth="1"/>
    <col min="41" max="41" width="6.5703125" style="23" customWidth="1"/>
    <col min="42" max="42" width="7.140625" style="23" customWidth="1"/>
    <col min="43" max="43" width="5.42578125" style="23" customWidth="1"/>
    <col min="44" max="44" width="6.7109375" style="23" customWidth="1"/>
    <col min="45" max="45" width="5.28515625" style="23" customWidth="1"/>
    <col min="46" max="46" width="7.140625" style="23" customWidth="1"/>
    <col min="47" max="47" width="11.42578125" style="23"/>
    <col min="48" max="48" width="8.140625" style="23" customWidth="1"/>
    <col min="49" max="49" width="8" style="23" customWidth="1"/>
    <col min="50" max="50" width="6.7109375" style="23" customWidth="1"/>
    <col min="51" max="51" width="6.140625" style="23" customWidth="1"/>
    <col min="52" max="52" width="11.42578125" style="23"/>
    <col min="53" max="53" width="6" style="23" customWidth="1"/>
    <col min="54" max="54" width="11.42578125" style="23"/>
    <col min="55" max="55" width="7.7109375" style="23" customWidth="1"/>
    <col min="56" max="56" width="6.42578125" style="23" customWidth="1"/>
    <col min="57" max="57" width="6.5703125" style="23" customWidth="1"/>
    <col min="58" max="58" width="8.140625" style="23" customWidth="1"/>
    <col min="59" max="16384" width="11.42578125" style="23"/>
  </cols>
  <sheetData>
    <row r="1" spans="1:57" ht="18.75" x14ac:dyDescent="0.3">
      <c r="A1" s="4" t="s">
        <v>261</v>
      </c>
      <c r="B1" s="3"/>
    </row>
    <row r="2" spans="1:57" x14ac:dyDescent="0.25">
      <c r="B2" s="23" t="s">
        <v>22</v>
      </c>
    </row>
    <row r="3" spans="1:57" ht="15" customHeight="1" x14ac:dyDescent="0.25">
      <c r="A3" s="131" t="s">
        <v>31</v>
      </c>
      <c r="B3" s="133" t="s">
        <v>8</v>
      </c>
      <c r="C3" s="134"/>
      <c r="D3" s="134"/>
      <c r="E3" s="134"/>
      <c r="F3" s="135"/>
    </row>
    <row r="4" spans="1:57" ht="15.75" thickBot="1" x14ac:dyDescent="0.3">
      <c r="A4" s="132"/>
      <c r="B4" s="37" t="s">
        <v>252</v>
      </c>
      <c r="C4" s="38" t="s">
        <v>253</v>
      </c>
      <c r="D4" s="38" t="s">
        <v>254</v>
      </c>
      <c r="E4" s="38" t="s">
        <v>255</v>
      </c>
      <c r="F4" s="39" t="s">
        <v>256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1"/>
    </row>
    <row r="5" spans="1:57" s="27" customFormat="1" ht="27.95" customHeight="1" thickTop="1" x14ac:dyDescent="0.25">
      <c r="A5" s="40" t="s">
        <v>128</v>
      </c>
      <c r="B5" s="41">
        <v>0.46458358206069256</v>
      </c>
      <c r="C5" s="41">
        <v>-0.65128955367663111</v>
      </c>
      <c r="D5" s="41">
        <v>-0.40202466877995935</v>
      </c>
      <c r="E5" s="41">
        <v>-1.9015804653646962</v>
      </c>
      <c r="F5" s="42">
        <f>SUM(B5:E5)</f>
        <v>-2.4903111057605942</v>
      </c>
      <c r="G5" s="2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ht="27.95" customHeight="1" x14ac:dyDescent="0.25">
      <c r="A6" s="43" t="s">
        <v>129</v>
      </c>
      <c r="B6" s="44">
        <v>6.9088596137667473</v>
      </c>
      <c r="C6" s="44">
        <v>0.43275963219572677</v>
      </c>
      <c r="D6" s="44">
        <v>0.20511324746658754</v>
      </c>
      <c r="E6" s="44">
        <v>-2.8597194756270037</v>
      </c>
      <c r="F6" s="45">
        <f t="shared" ref="F6:F43" si="0">SUM(B6:E6)</f>
        <v>4.6870130178020579</v>
      </c>
      <c r="G6" s="26"/>
      <c r="H6" s="28"/>
      <c r="I6" s="28"/>
      <c r="J6" s="28"/>
      <c r="K6" s="28"/>
      <c r="L6" s="29"/>
      <c r="M6" s="28"/>
      <c r="N6" s="28"/>
      <c r="O6" s="28"/>
      <c r="P6" s="28"/>
      <c r="Q6" s="28"/>
      <c r="R6" s="28"/>
      <c r="S6" s="29"/>
      <c r="T6" s="29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9"/>
      <c r="AO6" s="28"/>
      <c r="AP6" s="29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9"/>
      <c r="BE6" s="28"/>
    </row>
    <row r="7" spans="1:57" ht="27.95" customHeight="1" x14ac:dyDescent="0.25">
      <c r="A7" s="46" t="s">
        <v>130</v>
      </c>
      <c r="B7" s="47">
        <v>3.43672617636954</v>
      </c>
      <c r="C7" s="47">
        <v>-1.8174887186364617</v>
      </c>
      <c r="D7" s="47">
        <v>0.75804876221549988</v>
      </c>
      <c r="E7" s="47">
        <v>-2.7743763390947009</v>
      </c>
      <c r="F7" s="45">
        <f t="shared" si="0"/>
        <v>-0.39709011914612269</v>
      </c>
      <c r="G7" s="26"/>
      <c r="H7" s="28"/>
      <c r="I7" s="28"/>
      <c r="J7" s="28"/>
      <c r="K7" s="28"/>
      <c r="L7" s="29"/>
      <c r="M7" s="28"/>
      <c r="N7" s="28"/>
      <c r="O7" s="28"/>
      <c r="P7" s="28"/>
      <c r="Q7" s="28"/>
      <c r="R7" s="28"/>
      <c r="S7" s="29"/>
      <c r="T7" s="29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9"/>
      <c r="AO7" s="28"/>
      <c r="AP7" s="29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9"/>
      <c r="BE7" s="28"/>
    </row>
    <row r="8" spans="1:57" ht="27.95" customHeight="1" x14ac:dyDescent="0.25">
      <c r="A8" s="43" t="s">
        <v>131</v>
      </c>
      <c r="B8" s="44">
        <v>-0.83368579644797602</v>
      </c>
      <c r="C8" s="44">
        <v>-3.0570130501166668</v>
      </c>
      <c r="D8" s="44">
        <v>0.51171251667192719</v>
      </c>
      <c r="E8" s="44">
        <v>-5.9001404117189242</v>
      </c>
      <c r="F8" s="45">
        <f t="shared" si="0"/>
        <v>-9.2791267416116394</v>
      </c>
      <c r="G8" s="26"/>
      <c r="H8" s="28"/>
      <c r="I8" s="28"/>
      <c r="J8" s="28"/>
      <c r="K8" s="28"/>
      <c r="L8" s="29"/>
      <c r="M8" s="28"/>
      <c r="N8" s="28"/>
      <c r="O8" s="28"/>
      <c r="P8" s="28"/>
      <c r="Q8" s="28"/>
      <c r="R8" s="28"/>
      <c r="S8" s="29"/>
      <c r="T8" s="29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9"/>
      <c r="AO8" s="28"/>
      <c r="AP8" s="29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9"/>
      <c r="BE8" s="28"/>
    </row>
    <row r="9" spans="1:57" ht="27.95" customHeight="1" x14ac:dyDescent="0.25">
      <c r="A9" s="46" t="s">
        <v>132</v>
      </c>
      <c r="B9" s="47">
        <v>-1.5843520764670174</v>
      </c>
      <c r="C9" s="47">
        <v>-8.1131723252073034</v>
      </c>
      <c r="D9" s="47">
        <v>-7.9824222203019648</v>
      </c>
      <c r="E9" s="47">
        <v>-7.0914614772239055</v>
      </c>
      <c r="F9" s="45">
        <f t="shared" si="0"/>
        <v>-24.77140809920019</v>
      </c>
      <c r="G9" s="26"/>
      <c r="H9" s="28"/>
      <c r="I9" s="28"/>
      <c r="J9" s="28"/>
      <c r="K9" s="28"/>
      <c r="L9" s="29"/>
      <c r="M9" s="28"/>
      <c r="N9" s="28"/>
      <c r="O9" s="28"/>
      <c r="P9" s="28"/>
      <c r="Q9" s="28"/>
      <c r="R9" s="28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9"/>
      <c r="AO9" s="28"/>
      <c r="AP9" s="29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9"/>
      <c r="BE9" s="28"/>
    </row>
    <row r="10" spans="1:57" s="32" customFormat="1" ht="27.95" customHeight="1" x14ac:dyDescent="0.25">
      <c r="A10" s="43" t="s">
        <v>133</v>
      </c>
      <c r="B10" s="44">
        <v>6.146005974441608</v>
      </c>
      <c r="C10" s="44">
        <v>0.61445957717478716</v>
      </c>
      <c r="D10" s="44">
        <v>1.7261203881861302</v>
      </c>
      <c r="E10" s="44">
        <v>-4.3456926120664923</v>
      </c>
      <c r="F10" s="45">
        <f t="shared" si="0"/>
        <v>4.1408933277360331</v>
      </c>
      <c r="G10" s="26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1"/>
      <c r="BE10" s="30"/>
    </row>
    <row r="11" spans="1:57" ht="27.95" customHeight="1" x14ac:dyDescent="0.25">
      <c r="A11" s="46" t="s">
        <v>134</v>
      </c>
      <c r="B11" s="47">
        <v>-7.419115074130187</v>
      </c>
      <c r="C11" s="47">
        <v>-20.237390227151387</v>
      </c>
      <c r="D11" s="47">
        <v>-20.535175408753869</v>
      </c>
      <c r="E11" s="47">
        <v>-12.669249459847613</v>
      </c>
      <c r="F11" s="45">
        <f t="shared" si="0"/>
        <v>-60.860930169883055</v>
      </c>
      <c r="G11" s="26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57" ht="27.95" customHeight="1" x14ac:dyDescent="0.25">
      <c r="A12" s="43" t="s">
        <v>135</v>
      </c>
      <c r="B12" s="44">
        <v>14.240347503404569</v>
      </c>
      <c r="C12" s="44">
        <v>-6.2852312881111052</v>
      </c>
      <c r="D12" s="44">
        <v>-11.863402460624906</v>
      </c>
      <c r="E12" s="44">
        <v>-6.4162643962294901</v>
      </c>
      <c r="F12" s="45">
        <f t="shared" si="0"/>
        <v>-10.324550641560933</v>
      </c>
      <c r="G12" s="26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57" ht="27.95" customHeight="1" x14ac:dyDescent="0.25">
      <c r="A13" s="46" t="s">
        <v>136</v>
      </c>
      <c r="B13" s="47">
        <v>14.249338214518849</v>
      </c>
      <c r="C13" s="47">
        <v>-6.5478381832149113</v>
      </c>
      <c r="D13" s="47">
        <v>-11.968289440292153</v>
      </c>
      <c r="E13" s="47">
        <v>-0.9651580472387975</v>
      </c>
      <c r="F13" s="45">
        <f t="shared" si="0"/>
        <v>-5.2319474562270134</v>
      </c>
      <c r="G13" s="26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57" ht="27.95" customHeight="1" x14ac:dyDescent="0.25">
      <c r="A14" s="43" t="s">
        <v>137</v>
      </c>
      <c r="B14" s="44">
        <v>17.898829503648855</v>
      </c>
      <c r="C14" s="44">
        <v>9.1646732967741826</v>
      </c>
      <c r="D14" s="44">
        <v>8.6367474036059662</v>
      </c>
      <c r="E14" s="44">
        <v>2.1777558382690927</v>
      </c>
      <c r="F14" s="45">
        <f t="shared" si="0"/>
        <v>37.878006042298097</v>
      </c>
      <c r="G14" s="26"/>
    </row>
    <row r="15" spans="1:57" ht="27.95" customHeight="1" x14ac:dyDescent="0.25">
      <c r="A15" s="46" t="s">
        <v>138</v>
      </c>
      <c r="B15" s="47">
        <v>5.922582239560656</v>
      </c>
      <c r="C15" s="47">
        <v>-0.72578453232192341</v>
      </c>
      <c r="D15" s="47">
        <v>-0.11287614671581725</v>
      </c>
      <c r="E15" s="47">
        <v>-1.9149393566198913</v>
      </c>
      <c r="F15" s="45">
        <f t="shared" si="0"/>
        <v>3.168982203903024</v>
      </c>
      <c r="G15" s="26"/>
      <c r="H15" s="28"/>
      <c r="I15" s="28"/>
      <c r="J15" s="28"/>
      <c r="K15" s="28"/>
      <c r="L15" s="29"/>
      <c r="M15" s="28"/>
      <c r="N15" s="28"/>
      <c r="O15" s="28"/>
      <c r="P15" s="28"/>
      <c r="Q15" s="28"/>
      <c r="R15" s="28"/>
      <c r="S15" s="29"/>
      <c r="T15" s="29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9"/>
      <c r="AO15" s="28"/>
      <c r="AP15" s="29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9"/>
      <c r="BE15" s="28"/>
    </row>
    <row r="16" spans="1:57" ht="27.95" customHeight="1" x14ac:dyDescent="0.25">
      <c r="A16" s="43" t="s">
        <v>139</v>
      </c>
      <c r="B16" s="44">
        <v>5.1777642733841009</v>
      </c>
      <c r="C16" s="44">
        <v>-7.7113875439500532</v>
      </c>
      <c r="D16" s="44">
        <v>-10.66744949081947</v>
      </c>
      <c r="E16" s="44">
        <v>-6.6196492589237153</v>
      </c>
      <c r="F16" s="45">
        <f t="shared" si="0"/>
        <v>-19.820722020309137</v>
      </c>
      <c r="G16" s="26"/>
      <c r="H16" s="28"/>
      <c r="I16" s="28"/>
      <c r="J16" s="28"/>
      <c r="K16" s="28"/>
      <c r="L16" s="29"/>
      <c r="M16" s="28"/>
      <c r="N16" s="28"/>
      <c r="O16" s="28"/>
      <c r="P16" s="28"/>
      <c r="Q16" s="28"/>
      <c r="R16" s="28"/>
      <c r="S16" s="29"/>
      <c r="T16" s="29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9"/>
      <c r="AO16" s="28"/>
      <c r="AP16" s="29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28"/>
    </row>
    <row r="17" spans="1:57" ht="27.95" customHeight="1" x14ac:dyDescent="0.25">
      <c r="A17" s="46" t="s">
        <v>140</v>
      </c>
      <c r="B17" s="47">
        <v>14.473399397241833</v>
      </c>
      <c r="C17" s="47">
        <v>6.5986435025276453</v>
      </c>
      <c r="D17" s="47">
        <v>5.5225182213699142</v>
      </c>
      <c r="E17" s="47">
        <v>2.4518367862784487</v>
      </c>
      <c r="F17" s="45">
        <f t="shared" si="0"/>
        <v>29.046397907417841</v>
      </c>
      <c r="G17" s="26"/>
      <c r="H17" s="28"/>
      <c r="I17" s="28"/>
      <c r="J17" s="28"/>
      <c r="K17" s="28"/>
      <c r="L17" s="29"/>
      <c r="M17" s="28"/>
      <c r="N17" s="28"/>
      <c r="O17" s="28"/>
      <c r="P17" s="28"/>
      <c r="Q17" s="28"/>
      <c r="R17" s="28"/>
      <c r="S17" s="29"/>
      <c r="T17" s="29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9"/>
      <c r="AO17" s="28"/>
      <c r="AP17" s="29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9"/>
      <c r="BE17" s="28"/>
    </row>
    <row r="18" spans="1:57" ht="27.95" customHeight="1" x14ac:dyDescent="0.25">
      <c r="A18" s="43" t="s">
        <v>141</v>
      </c>
      <c r="B18" s="44">
        <v>-1.6188255583247615</v>
      </c>
      <c r="C18" s="44">
        <v>-7.7406588024837646</v>
      </c>
      <c r="D18" s="44">
        <v>-5.8899071241920833</v>
      </c>
      <c r="E18" s="44">
        <v>-5.6143940100700487</v>
      </c>
      <c r="F18" s="45">
        <f t="shared" si="0"/>
        <v>-20.863785495070658</v>
      </c>
      <c r="G18" s="26"/>
      <c r="H18" s="28"/>
      <c r="I18" s="28"/>
      <c r="J18" s="28"/>
      <c r="K18" s="28"/>
      <c r="L18" s="29"/>
      <c r="M18" s="28"/>
      <c r="N18" s="28"/>
      <c r="O18" s="28"/>
      <c r="P18" s="28"/>
      <c r="Q18" s="28"/>
      <c r="R18" s="28"/>
      <c r="S18" s="29"/>
      <c r="T18" s="29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9"/>
      <c r="AO18" s="28"/>
      <c r="AP18" s="29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9"/>
      <c r="BE18" s="28"/>
    </row>
    <row r="19" spans="1:57" ht="27.95" customHeight="1" x14ac:dyDescent="0.25">
      <c r="A19" s="46" t="s">
        <v>142</v>
      </c>
      <c r="B19" s="47">
        <v>-3.5192914305880665</v>
      </c>
      <c r="C19" s="47">
        <v>-12.584732245882783</v>
      </c>
      <c r="D19" s="47">
        <v>-12.910758987634509</v>
      </c>
      <c r="E19" s="47">
        <v>-4.1474683945031323</v>
      </c>
      <c r="F19" s="45">
        <f t="shared" si="0"/>
        <v>-33.16225105860849</v>
      </c>
      <c r="G19" s="26"/>
      <c r="H19" s="28"/>
      <c r="I19" s="28"/>
      <c r="J19" s="28"/>
      <c r="K19" s="28"/>
      <c r="L19" s="29"/>
      <c r="M19" s="28"/>
      <c r="N19" s="28"/>
      <c r="O19" s="28"/>
      <c r="P19" s="28"/>
      <c r="Q19" s="28"/>
      <c r="R19" s="28"/>
      <c r="S19" s="29"/>
      <c r="T19" s="29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9"/>
      <c r="AO19" s="28"/>
      <c r="AP19" s="29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9"/>
      <c r="BE19" s="28"/>
    </row>
    <row r="20" spans="1:57" s="32" customFormat="1" ht="27.95" customHeight="1" x14ac:dyDescent="0.25">
      <c r="A20" s="43" t="s">
        <v>143</v>
      </c>
      <c r="B20" s="44">
        <v>-2.5977004831492283</v>
      </c>
      <c r="C20" s="44">
        <v>-7.7777990484446473</v>
      </c>
      <c r="D20" s="44">
        <v>-7.3643158719226509</v>
      </c>
      <c r="E20" s="44">
        <v>-5.6828893210369849</v>
      </c>
      <c r="F20" s="45">
        <f t="shared" si="0"/>
        <v>-23.422704724553512</v>
      </c>
      <c r="G20" s="26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1"/>
      <c r="BE20" s="30"/>
    </row>
    <row r="21" spans="1:57" ht="27.95" customHeight="1" x14ac:dyDescent="0.25">
      <c r="A21" s="46" t="s">
        <v>144</v>
      </c>
      <c r="B21" s="47">
        <v>34.854325225634639</v>
      </c>
      <c r="C21" s="47">
        <v>20.020800991666441</v>
      </c>
      <c r="D21" s="47">
        <v>15.181412500209682</v>
      </c>
      <c r="E21" s="47">
        <v>11.791940060098398</v>
      </c>
      <c r="F21" s="45">
        <f t="shared" si="0"/>
        <v>81.848478777609159</v>
      </c>
      <c r="G21" s="26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57" ht="27.95" customHeight="1" x14ac:dyDescent="0.25">
      <c r="A22" s="43" t="s">
        <v>145</v>
      </c>
      <c r="B22" s="44">
        <v>11.557212887210683</v>
      </c>
      <c r="C22" s="44">
        <v>8.5159616094945019</v>
      </c>
      <c r="D22" s="44">
        <v>5.2073688812935721</v>
      </c>
      <c r="E22" s="44">
        <v>3.6946984000783942</v>
      </c>
      <c r="F22" s="45">
        <f t="shared" si="0"/>
        <v>28.975241778077152</v>
      </c>
      <c r="G22" s="26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57" ht="27.95" customHeight="1" x14ac:dyDescent="0.25">
      <c r="A23" s="46" t="s">
        <v>146</v>
      </c>
      <c r="B23" s="47">
        <v>29.043774408609902</v>
      </c>
      <c r="C23" s="47">
        <v>13.886661366983521</v>
      </c>
      <c r="D23" s="47">
        <v>9.027316851470033</v>
      </c>
      <c r="E23" s="47">
        <v>6.289713616294371</v>
      </c>
      <c r="F23" s="45">
        <f t="shared" si="0"/>
        <v>58.247466243357827</v>
      </c>
      <c r="G23" s="26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57" ht="27.95" customHeight="1" x14ac:dyDescent="0.25">
      <c r="A24" s="43" t="s">
        <v>147</v>
      </c>
      <c r="B24" s="44">
        <v>5.6368428778647788</v>
      </c>
      <c r="C24" s="44">
        <v>-5.4078114738265572</v>
      </c>
      <c r="D24" s="44">
        <v>-5.4751243988140992</v>
      </c>
      <c r="E24" s="44">
        <v>-6.4460962618018618</v>
      </c>
      <c r="F24" s="45">
        <f t="shared" si="0"/>
        <v>-11.692189256577739</v>
      </c>
      <c r="G24" s="26"/>
      <c r="H24" s="28"/>
      <c r="I24" s="28"/>
      <c r="J24" s="28"/>
      <c r="K24" s="28"/>
      <c r="L24" s="29"/>
      <c r="M24" s="28"/>
      <c r="N24" s="28"/>
      <c r="O24" s="28"/>
      <c r="P24" s="28"/>
      <c r="Q24" s="28"/>
      <c r="R24" s="28"/>
      <c r="S24" s="29"/>
      <c r="T24" s="29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9"/>
      <c r="AO24" s="28"/>
      <c r="AP24" s="29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9"/>
      <c r="BE24" s="28"/>
    </row>
    <row r="25" spans="1:57" ht="27.95" customHeight="1" x14ac:dyDescent="0.25">
      <c r="A25" s="46" t="s">
        <v>148</v>
      </c>
      <c r="B25" s="47">
        <v>-1.6656677323420901</v>
      </c>
      <c r="C25" s="47">
        <v>-5.0029936469398564</v>
      </c>
      <c r="D25" s="47">
        <v>-5.4193540910231768</v>
      </c>
      <c r="E25" s="47">
        <v>-3.7553246947058128</v>
      </c>
      <c r="F25" s="45">
        <f t="shared" si="0"/>
        <v>-15.843340165010936</v>
      </c>
      <c r="G25" s="26"/>
      <c r="H25" s="28"/>
      <c r="I25" s="28"/>
      <c r="J25" s="28"/>
      <c r="K25" s="28"/>
      <c r="L25" s="29"/>
      <c r="M25" s="28"/>
      <c r="N25" s="28"/>
      <c r="O25" s="28"/>
      <c r="P25" s="28"/>
      <c r="Q25" s="28"/>
      <c r="R25" s="28"/>
      <c r="S25" s="29"/>
      <c r="T25" s="29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9"/>
      <c r="AO25" s="28"/>
      <c r="AP25" s="29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9"/>
      <c r="BE25" s="28"/>
    </row>
    <row r="26" spans="1:57" s="32" customFormat="1" ht="27.95" customHeight="1" x14ac:dyDescent="0.25">
      <c r="A26" s="43" t="s">
        <v>149</v>
      </c>
      <c r="B26" s="44">
        <v>1.6064977909378932</v>
      </c>
      <c r="C26" s="44">
        <v>-2.2689745691228067</v>
      </c>
      <c r="D26" s="44">
        <v>1.1913746369233671</v>
      </c>
      <c r="E26" s="44">
        <v>-3.4724437653149001</v>
      </c>
      <c r="F26" s="45">
        <f t="shared" si="0"/>
        <v>-2.9435459065764462</v>
      </c>
      <c r="G26" s="26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1"/>
      <c r="BE26" s="30"/>
    </row>
    <row r="27" spans="1:57" ht="27.95" customHeight="1" x14ac:dyDescent="0.25">
      <c r="A27" s="46" t="s">
        <v>150</v>
      </c>
      <c r="B27" s="47">
        <v>-0.32598537331447064</v>
      </c>
      <c r="C27" s="47">
        <v>-0.49401219006843411</v>
      </c>
      <c r="D27" s="47">
        <v>-1.3233837906511758</v>
      </c>
      <c r="E27" s="47">
        <v>-2.3422143531624795</v>
      </c>
      <c r="F27" s="45">
        <f t="shared" si="0"/>
        <v>-4.48559570719656</v>
      </c>
      <c r="G27" s="26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spans="1:57" ht="27.95" customHeight="1" x14ac:dyDescent="0.25">
      <c r="A28" s="43" t="s">
        <v>151</v>
      </c>
      <c r="B28" s="44">
        <v>4.8529069478915519</v>
      </c>
      <c r="C28" s="44">
        <v>-1.7971397297086171</v>
      </c>
      <c r="D28" s="44">
        <v>-1.0308649593533241</v>
      </c>
      <c r="E28" s="44">
        <v>-3.5074701297771753</v>
      </c>
      <c r="F28" s="45">
        <f t="shared" si="0"/>
        <v>-1.4825678709475647</v>
      </c>
      <c r="G28" s="26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1:57" ht="27.95" customHeight="1" x14ac:dyDescent="0.25">
      <c r="A29" s="40" t="s">
        <v>152</v>
      </c>
      <c r="B29" s="41">
        <v>2.2622219264240089</v>
      </c>
      <c r="C29" s="41">
        <v>-13.010776546548136</v>
      </c>
      <c r="D29" s="41">
        <v>-14.513197402272052</v>
      </c>
      <c r="E29" s="41">
        <v>-19.486480340912024</v>
      </c>
      <c r="F29" s="42">
        <f t="shared" si="0"/>
        <v>-44.748232363308205</v>
      </c>
      <c r="G29" s="26"/>
    </row>
    <row r="30" spans="1:57" ht="27.95" customHeight="1" x14ac:dyDescent="0.25">
      <c r="A30" s="43" t="s">
        <v>153</v>
      </c>
      <c r="B30" s="44">
        <v>15.432626290959213</v>
      </c>
      <c r="C30" s="44">
        <v>1.4309250376599145</v>
      </c>
      <c r="D30" s="44">
        <v>-2.4964666632150507</v>
      </c>
      <c r="E30" s="44">
        <v>4.4709338936122744</v>
      </c>
      <c r="F30" s="45">
        <f t="shared" si="0"/>
        <v>18.838018559016351</v>
      </c>
      <c r="G30" s="26"/>
      <c r="H30" s="28"/>
      <c r="I30" s="28"/>
      <c r="J30" s="28"/>
      <c r="K30" s="28"/>
      <c r="L30" s="29"/>
      <c r="M30" s="28"/>
      <c r="N30" s="28"/>
      <c r="O30" s="28"/>
      <c r="P30" s="28"/>
      <c r="Q30" s="28"/>
      <c r="R30" s="28"/>
      <c r="S30" s="29"/>
      <c r="T30" s="29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9"/>
      <c r="AO30" s="28"/>
      <c r="AP30" s="29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9"/>
      <c r="BE30" s="28"/>
    </row>
    <row r="31" spans="1:57" ht="27.95" customHeight="1" x14ac:dyDescent="0.25">
      <c r="A31" s="46" t="s">
        <v>154</v>
      </c>
      <c r="B31" s="47">
        <v>36.824665726631316</v>
      </c>
      <c r="C31" s="47">
        <v>9.1523746815959228</v>
      </c>
      <c r="D31" s="47">
        <v>6.1802406152940819</v>
      </c>
      <c r="E31" s="47">
        <v>-0.56801069196886544</v>
      </c>
      <c r="F31" s="45">
        <f t="shared" si="0"/>
        <v>51.589270331552456</v>
      </c>
      <c r="G31" s="26"/>
      <c r="H31" s="28"/>
      <c r="I31" s="28"/>
      <c r="J31" s="28"/>
      <c r="K31" s="28"/>
      <c r="L31" s="29"/>
      <c r="M31" s="28"/>
      <c r="N31" s="28"/>
      <c r="O31" s="28"/>
      <c r="P31" s="28"/>
      <c r="Q31" s="28"/>
      <c r="R31" s="28"/>
      <c r="S31" s="29"/>
      <c r="T31" s="29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9"/>
      <c r="AO31" s="28"/>
      <c r="AP31" s="29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9"/>
      <c r="BE31" s="28"/>
    </row>
    <row r="32" spans="1:57" s="32" customFormat="1" ht="27.95" customHeight="1" x14ac:dyDescent="0.25">
      <c r="A32" s="43" t="s">
        <v>155</v>
      </c>
      <c r="B32" s="44">
        <v>13.4813049935408</v>
      </c>
      <c r="C32" s="44">
        <v>0.45234699841491022</v>
      </c>
      <c r="D32" s="44">
        <v>-0.11095530409702725</v>
      </c>
      <c r="E32" s="44">
        <v>-4.5938104891699627</v>
      </c>
      <c r="F32" s="45">
        <f t="shared" si="0"/>
        <v>9.2288861986887198</v>
      </c>
      <c r="G32" s="26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1"/>
      <c r="BE32" s="30"/>
    </row>
    <row r="33" spans="1:57" ht="27.95" customHeight="1" x14ac:dyDescent="0.25">
      <c r="A33" s="46" t="s">
        <v>156</v>
      </c>
      <c r="B33" s="47">
        <v>21.338703482075555</v>
      </c>
      <c r="C33" s="47">
        <v>8.5577055773398243</v>
      </c>
      <c r="D33" s="47">
        <v>6.5232783616985905</v>
      </c>
      <c r="E33" s="47">
        <v>-0.29196748786606008</v>
      </c>
      <c r="F33" s="45">
        <f t="shared" si="0"/>
        <v>36.12771993324791</v>
      </c>
      <c r="G33" s="26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57" ht="27.95" customHeight="1" x14ac:dyDescent="0.25">
      <c r="A34" s="43" t="s">
        <v>157</v>
      </c>
      <c r="B34" s="44">
        <v>60.19615667644257</v>
      </c>
      <c r="C34" s="44">
        <v>26.366581079079438</v>
      </c>
      <c r="D34" s="44">
        <v>21.132243469429525</v>
      </c>
      <c r="E34" s="44">
        <v>10.627059900207186</v>
      </c>
      <c r="F34" s="45">
        <f t="shared" si="0"/>
        <v>118.32204112515872</v>
      </c>
      <c r="G34" s="26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57" ht="27.95" customHeight="1" x14ac:dyDescent="0.25">
      <c r="A35" s="46" t="s">
        <v>158</v>
      </c>
      <c r="B35" s="47">
        <v>16.952614466155008</v>
      </c>
      <c r="C35" s="47">
        <v>2.2463657587524182</v>
      </c>
      <c r="D35" s="47">
        <v>-3.1414927499694869</v>
      </c>
      <c r="E35" s="47">
        <v>-0.49312693444273137</v>
      </c>
      <c r="F35" s="45">
        <f t="shared" si="0"/>
        <v>15.564360540495208</v>
      </c>
      <c r="G35" s="26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57" ht="27.95" customHeight="1" x14ac:dyDescent="0.25">
      <c r="A36" s="43" t="s">
        <v>159</v>
      </c>
      <c r="B36" s="44">
        <v>15.31542652643305</v>
      </c>
      <c r="C36" s="44">
        <v>5.4148666339192566</v>
      </c>
      <c r="D36" s="44">
        <v>2.38997715870088</v>
      </c>
      <c r="E36" s="44">
        <v>-2.5961384234922669</v>
      </c>
      <c r="F36" s="45">
        <f t="shared" si="0"/>
        <v>20.52413189556092</v>
      </c>
      <c r="G36" s="26"/>
    </row>
    <row r="37" spans="1:57" ht="27.95" customHeight="1" x14ac:dyDescent="0.25">
      <c r="A37" s="46" t="s">
        <v>160</v>
      </c>
      <c r="B37" s="47">
        <v>34.024148572314679</v>
      </c>
      <c r="C37" s="47">
        <v>23.133949925401247</v>
      </c>
      <c r="D37" s="47">
        <v>15.23996956249556</v>
      </c>
      <c r="E37" s="47">
        <v>10.39300911486545</v>
      </c>
      <c r="F37" s="45">
        <f t="shared" si="0"/>
        <v>82.791077175076936</v>
      </c>
      <c r="G37" s="26"/>
      <c r="H37" s="28"/>
      <c r="I37" s="28"/>
      <c r="J37" s="28"/>
      <c r="K37" s="28"/>
      <c r="L37" s="29"/>
      <c r="M37" s="28"/>
      <c r="N37" s="28"/>
      <c r="O37" s="28"/>
      <c r="P37" s="28"/>
      <c r="Q37" s="28"/>
      <c r="R37" s="28"/>
      <c r="S37" s="29"/>
      <c r="T37" s="29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9"/>
      <c r="AO37" s="28"/>
      <c r="AP37" s="29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9"/>
      <c r="BE37" s="28"/>
    </row>
    <row r="38" spans="1:57" ht="27.95" customHeight="1" x14ac:dyDescent="0.25">
      <c r="A38" s="43" t="s">
        <v>161</v>
      </c>
      <c r="B38" s="44">
        <v>41.247000669155</v>
      </c>
      <c r="C38" s="44">
        <v>26.259111612200769</v>
      </c>
      <c r="D38" s="44">
        <v>20.923199501530632</v>
      </c>
      <c r="E38" s="44">
        <v>18.505350666101435</v>
      </c>
      <c r="F38" s="45">
        <f t="shared" si="0"/>
        <v>106.93466244898784</v>
      </c>
      <c r="G38" s="26"/>
      <c r="H38" s="28"/>
      <c r="I38" s="28"/>
      <c r="J38" s="28"/>
      <c r="K38" s="28"/>
      <c r="L38" s="29"/>
      <c r="M38" s="28"/>
      <c r="N38" s="28"/>
      <c r="O38" s="28"/>
      <c r="P38" s="28"/>
      <c r="Q38" s="28"/>
      <c r="R38" s="28"/>
      <c r="S38" s="29"/>
      <c r="T38" s="29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9"/>
      <c r="AO38" s="28"/>
      <c r="AP38" s="29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9"/>
      <c r="BE38" s="28"/>
    </row>
    <row r="39" spans="1:57" ht="27.95" customHeight="1" x14ac:dyDescent="0.25">
      <c r="A39" s="46" t="s">
        <v>162</v>
      </c>
      <c r="B39" s="47">
        <v>13.012723253489941</v>
      </c>
      <c r="C39" s="47">
        <v>7.627740566807713</v>
      </c>
      <c r="D39" s="47">
        <v>6.5771050215070197</v>
      </c>
      <c r="E39" s="47">
        <v>4.1079749554991665</v>
      </c>
      <c r="F39" s="45">
        <f t="shared" si="0"/>
        <v>31.32554379730384</v>
      </c>
      <c r="G39" s="26"/>
      <c r="H39" s="28"/>
      <c r="I39" s="28"/>
      <c r="J39" s="28"/>
      <c r="K39" s="28"/>
      <c r="L39" s="29"/>
      <c r="M39" s="28"/>
      <c r="N39" s="28"/>
      <c r="O39" s="28"/>
      <c r="P39" s="28"/>
      <c r="Q39" s="28"/>
      <c r="R39" s="28"/>
      <c r="S39" s="29"/>
      <c r="T39" s="29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9"/>
      <c r="AO39" s="28"/>
      <c r="AP39" s="29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9"/>
      <c r="BE39" s="28"/>
    </row>
    <row r="40" spans="1:57" ht="27.95" customHeight="1" x14ac:dyDescent="0.25">
      <c r="A40" s="43" t="s">
        <v>163</v>
      </c>
      <c r="B40" s="44">
        <v>9.8394091494959373</v>
      </c>
      <c r="C40" s="44">
        <v>4.8009570300300162</v>
      </c>
      <c r="D40" s="44">
        <v>4.3946341665320414</v>
      </c>
      <c r="E40" s="44">
        <v>2.1376041444706999</v>
      </c>
      <c r="F40" s="45">
        <f t="shared" si="0"/>
        <v>21.172604490528695</v>
      </c>
      <c r="G40" s="26"/>
      <c r="H40" s="28"/>
      <c r="I40" s="28"/>
      <c r="J40" s="28"/>
      <c r="K40" s="28"/>
      <c r="L40" s="29"/>
      <c r="M40" s="28"/>
      <c r="N40" s="28"/>
      <c r="O40" s="28"/>
      <c r="P40" s="28"/>
      <c r="Q40" s="28"/>
      <c r="R40" s="28"/>
      <c r="S40" s="29"/>
      <c r="T40" s="29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9"/>
      <c r="AO40" s="28"/>
      <c r="AP40" s="29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9"/>
      <c r="BE40" s="28"/>
    </row>
    <row r="41" spans="1:57" ht="27.95" customHeight="1" thickBot="1" x14ac:dyDescent="0.3">
      <c r="A41" s="52" t="s">
        <v>164</v>
      </c>
      <c r="B41" s="53">
        <v>12.845035899235153</v>
      </c>
      <c r="C41" s="53">
        <v>7.7318225053735858</v>
      </c>
      <c r="D41" s="53">
        <v>5.8679902429539368</v>
      </c>
      <c r="E41" s="53">
        <v>4.0983221661126592</v>
      </c>
      <c r="F41" s="51">
        <f t="shared" si="0"/>
        <v>30.543170813675335</v>
      </c>
      <c r="G41" s="26"/>
      <c r="H41" s="28"/>
      <c r="I41" s="28"/>
      <c r="J41" s="28"/>
      <c r="K41" s="28"/>
      <c r="L41" s="29"/>
      <c r="M41" s="28"/>
      <c r="N41" s="28"/>
      <c r="O41" s="28"/>
      <c r="P41" s="28"/>
      <c r="Q41" s="28"/>
      <c r="R41" s="28"/>
      <c r="S41" s="29"/>
      <c r="T41" s="29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9"/>
      <c r="AO41" s="28"/>
      <c r="AP41" s="29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9"/>
      <c r="BE41" s="28"/>
    </row>
    <row r="42" spans="1:57" ht="27.95" customHeight="1" thickTop="1" thickBot="1" x14ac:dyDescent="0.3">
      <c r="A42" s="56" t="s">
        <v>239</v>
      </c>
      <c r="B42" s="57">
        <v>23.750905809470133</v>
      </c>
      <c r="C42" s="57">
        <v>-135.78182526639998</v>
      </c>
      <c r="D42" s="57">
        <v>-193.95554794920321</v>
      </c>
      <c r="E42" s="57">
        <v>-196.32287103089521</v>
      </c>
      <c r="F42" s="58">
        <f t="shared" si="0"/>
        <v>-502.30933843702826</v>
      </c>
      <c r="G42" s="26"/>
      <c r="H42" s="28"/>
      <c r="I42" s="28"/>
      <c r="J42" s="28"/>
      <c r="K42" s="28"/>
      <c r="L42" s="29"/>
      <c r="M42" s="28"/>
      <c r="N42" s="28"/>
      <c r="O42" s="28"/>
      <c r="P42" s="28"/>
      <c r="Q42" s="28"/>
      <c r="R42" s="28"/>
      <c r="S42" s="29"/>
      <c r="T42" s="29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9"/>
      <c r="AO42" s="28"/>
      <c r="AP42" s="29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9"/>
      <c r="BE42" s="28"/>
    </row>
    <row r="43" spans="1:57" ht="27.95" customHeight="1" thickTop="1" thickBot="1" x14ac:dyDescent="0.3">
      <c r="A43" s="54" t="s">
        <v>9</v>
      </c>
      <c r="B43" s="55">
        <f>SUM(B5:B42)</f>
        <v>473.42831653360537</v>
      </c>
      <c r="C43" s="55">
        <f t="shared" ref="C43:E43" si="1">SUM(C5:C42)</f>
        <v>-64.604611558420203</v>
      </c>
      <c r="D43" s="55">
        <f t="shared" si="1"/>
        <v>-179.96663761908107</v>
      </c>
      <c r="E43" s="55">
        <f t="shared" si="1"/>
        <v>-232.03273808718717</v>
      </c>
      <c r="F43" s="58">
        <f t="shared" si="0"/>
        <v>-3.1756707310831018</v>
      </c>
      <c r="G43" s="26"/>
      <c r="H43" s="28"/>
      <c r="I43" s="28"/>
      <c r="J43" s="28"/>
      <c r="K43" s="28"/>
      <c r="L43" s="29"/>
      <c r="M43" s="28"/>
      <c r="N43" s="28"/>
      <c r="O43" s="28"/>
      <c r="P43" s="28"/>
      <c r="Q43" s="28"/>
      <c r="R43" s="28"/>
      <c r="S43" s="29"/>
      <c r="T43" s="29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9"/>
      <c r="AO43" s="28"/>
      <c r="AP43" s="29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9"/>
      <c r="BE43" s="28"/>
    </row>
    <row r="44" spans="1:57" ht="26.25" customHeight="1" thickTop="1" x14ac:dyDescent="0.25">
      <c r="A44" s="22" t="s">
        <v>245</v>
      </c>
      <c r="B44" s="34"/>
      <c r="C44" s="35"/>
      <c r="D44" s="35"/>
      <c r="E44" s="35"/>
      <c r="F44" s="35"/>
      <c r="G44" s="35"/>
    </row>
    <row r="45" spans="1:57" ht="26.25" customHeight="1" x14ac:dyDescent="0.25">
      <c r="A45" s="36"/>
      <c r="B45" s="34"/>
      <c r="C45" s="30"/>
      <c r="D45" s="30"/>
      <c r="E45" s="30"/>
      <c r="F45" s="30"/>
      <c r="G45" s="30"/>
    </row>
    <row r="46" spans="1:57" ht="26.25" customHeight="1" x14ac:dyDescent="0.25">
      <c r="A46" s="36"/>
      <c r="B46" s="34"/>
      <c r="C46" s="31"/>
      <c r="D46" s="31"/>
      <c r="E46" s="31"/>
      <c r="F46" s="31"/>
      <c r="G46" s="31"/>
    </row>
    <row r="47" spans="1:57" ht="26.25" customHeight="1" x14ac:dyDescent="0.25">
      <c r="A47" s="36"/>
      <c r="B47" s="2"/>
      <c r="C47" s="30"/>
      <c r="D47" s="30"/>
      <c r="E47" s="30"/>
      <c r="F47" s="30"/>
      <c r="G47" s="30"/>
    </row>
    <row r="48" spans="1:57" x14ac:dyDescent="0.25">
      <c r="A48" s="22"/>
    </row>
  </sheetData>
  <sheetProtection algorithmName="SHA-512" hashValue="IyFhk7TleYEgNp02PTwzS6nx3rQCJGjvDFXoscRB0KUMpxmdeazfBYDKb2sXwnMvCXnb+J5ufnPr0u4Oaw+uEw==" saltValue="Vh3QiajAXHU96GMlw3K54w==" spinCount="100000" sheet="1" objects="1" scenarios="1"/>
  <mergeCells count="2">
    <mergeCell ref="A3:A4"/>
    <mergeCell ref="B3:F3"/>
  </mergeCells>
  <pageMargins left="0.7" right="0.7" top="0.78740157499999996" bottom="0.78740157499999996" header="0.3" footer="0.3"/>
  <pageSetup paperSize="9" scale="3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E48"/>
  <sheetViews>
    <sheetView zoomScaleNormal="100" workbookViewId="0">
      <selection activeCell="H45" sqref="H45"/>
    </sheetView>
  </sheetViews>
  <sheetFormatPr baseColWidth="10" defaultColWidth="11.42578125" defaultRowHeight="15" x14ac:dyDescent="0.25"/>
  <cols>
    <col min="1" max="1" width="61.140625" style="23" customWidth="1"/>
    <col min="2" max="7" width="10.7109375" style="23" customWidth="1"/>
    <col min="8" max="8" width="11.28515625" style="23" customWidth="1"/>
    <col min="9" max="9" width="8.42578125" style="23" customWidth="1"/>
    <col min="10" max="10" width="7" style="23" customWidth="1"/>
    <col min="11" max="11" width="7.7109375" style="23" customWidth="1"/>
    <col min="12" max="12" width="4.7109375" style="23" customWidth="1"/>
    <col min="13" max="13" width="8" style="23" customWidth="1"/>
    <col min="14" max="14" width="6.5703125" style="23" customWidth="1"/>
    <col min="15" max="15" width="8.28515625" style="23" customWidth="1"/>
    <col min="16" max="16" width="5.5703125" style="23" customWidth="1"/>
    <col min="17" max="17" width="6.5703125" style="23" customWidth="1"/>
    <col min="18" max="18" width="8.85546875" style="23" customWidth="1"/>
    <col min="19" max="20" width="9.5703125" style="23" customWidth="1"/>
    <col min="21" max="21" width="6" style="23" customWidth="1"/>
    <col min="22" max="22" width="6.42578125" style="23" customWidth="1"/>
    <col min="23" max="23" width="10.42578125" style="23" customWidth="1"/>
    <col min="24" max="24" width="6.140625" style="23" customWidth="1"/>
    <col min="25" max="25" width="9.140625" style="23" customWidth="1"/>
    <col min="26" max="26" width="4.5703125" style="23" customWidth="1"/>
    <col min="27" max="27" width="6.28515625" style="23" customWidth="1"/>
    <col min="28" max="28" width="6.7109375" style="23" customWidth="1"/>
    <col min="29" max="29" width="7.28515625" style="23" customWidth="1"/>
    <col min="30" max="30" width="6.5703125" style="23" customWidth="1"/>
    <col min="31" max="31" width="11.140625" style="23" customWidth="1"/>
    <col min="32" max="32" width="5.7109375" style="23" customWidth="1"/>
    <col min="33" max="33" width="5.85546875" style="23" customWidth="1"/>
    <col min="34" max="34" width="6.28515625" style="23" customWidth="1"/>
    <col min="35" max="35" width="9" style="23" customWidth="1"/>
    <col min="36" max="36" width="10.5703125" style="23" customWidth="1"/>
    <col min="37" max="37" width="6.85546875" style="23" customWidth="1"/>
    <col min="38" max="38" width="9.5703125" style="23" customWidth="1"/>
    <col min="39" max="39" width="5.7109375" style="23" customWidth="1"/>
    <col min="40" max="40" width="7" style="23" customWidth="1"/>
    <col min="41" max="41" width="6.5703125" style="23" customWidth="1"/>
    <col min="42" max="42" width="7.140625" style="23" customWidth="1"/>
    <col min="43" max="43" width="5.42578125" style="23" customWidth="1"/>
    <col min="44" max="44" width="6.7109375" style="23" customWidth="1"/>
    <col min="45" max="45" width="5.28515625" style="23" customWidth="1"/>
    <col min="46" max="46" width="7.140625" style="23" customWidth="1"/>
    <col min="47" max="47" width="11.42578125" style="23"/>
    <col min="48" max="48" width="8.140625" style="23" customWidth="1"/>
    <col min="49" max="49" width="8" style="23" customWidth="1"/>
    <col min="50" max="50" width="6.7109375" style="23" customWidth="1"/>
    <col min="51" max="51" width="6.140625" style="23" customWidth="1"/>
    <col min="52" max="52" width="11.42578125" style="23"/>
    <col min="53" max="53" width="6" style="23" customWidth="1"/>
    <col min="54" max="54" width="11.42578125" style="23"/>
    <col min="55" max="55" width="7.7109375" style="23" customWidth="1"/>
    <col min="56" max="56" width="6.42578125" style="23" customWidth="1"/>
    <col min="57" max="57" width="6.5703125" style="23" customWidth="1"/>
    <col min="58" max="58" width="8.140625" style="23" customWidth="1"/>
    <col min="59" max="16384" width="11.42578125" style="23"/>
  </cols>
  <sheetData>
    <row r="1" spans="1:57" ht="18.75" x14ac:dyDescent="0.3">
      <c r="A1" s="4" t="s">
        <v>262</v>
      </c>
      <c r="B1" s="3"/>
    </row>
    <row r="2" spans="1:57" x14ac:dyDescent="0.25">
      <c r="B2" s="23" t="s">
        <v>22</v>
      </c>
    </row>
    <row r="3" spans="1:57" ht="15" customHeight="1" x14ac:dyDescent="0.25">
      <c r="A3" s="131" t="s">
        <v>31</v>
      </c>
      <c r="B3" s="133" t="s">
        <v>8</v>
      </c>
      <c r="C3" s="134"/>
      <c r="D3" s="134"/>
      <c r="E3" s="134"/>
      <c r="F3" s="135"/>
    </row>
    <row r="4" spans="1:57" ht="15.75" thickBot="1" x14ac:dyDescent="0.3">
      <c r="A4" s="132"/>
      <c r="B4" s="37" t="s">
        <v>252</v>
      </c>
      <c r="C4" s="38" t="s">
        <v>253</v>
      </c>
      <c r="D4" s="38" t="s">
        <v>254</v>
      </c>
      <c r="E4" s="38" t="s">
        <v>255</v>
      </c>
      <c r="F4" s="39" t="s">
        <v>256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1"/>
    </row>
    <row r="5" spans="1:57" s="27" customFormat="1" ht="27.95" customHeight="1" thickTop="1" x14ac:dyDescent="0.25">
      <c r="A5" s="40" t="s">
        <v>165</v>
      </c>
      <c r="B5" s="41">
        <v>1.2804448117054257</v>
      </c>
      <c r="C5" s="41">
        <v>2.7786031531969666</v>
      </c>
      <c r="D5" s="41">
        <v>2.9627251643879262</v>
      </c>
      <c r="E5" s="41">
        <v>2.1678313863629697</v>
      </c>
      <c r="F5" s="42">
        <f>SUM(B5:E5)</f>
        <v>9.1896045156532882</v>
      </c>
      <c r="G5" s="2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ht="27.95" customHeight="1" x14ac:dyDescent="0.25">
      <c r="A6" s="43" t="s">
        <v>166</v>
      </c>
      <c r="B6" s="44">
        <v>78.158488203894763</v>
      </c>
      <c r="C6" s="44">
        <v>107.05936832334658</v>
      </c>
      <c r="D6" s="44">
        <v>104.09142801062882</v>
      </c>
      <c r="E6" s="44">
        <v>82.594765740840899</v>
      </c>
      <c r="F6" s="45">
        <f t="shared" ref="F6:F43" si="0">SUM(B6:E6)</f>
        <v>371.90405027871105</v>
      </c>
      <c r="G6" s="26"/>
      <c r="H6" s="28"/>
      <c r="I6" s="28"/>
      <c r="J6" s="28"/>
      <c r="K6" s="28"/>
      <c r="L6" s="29"/>
      <c r="M6" s="28"/>
      <c r="N6" s="28"/>
      <c r="O6" s="28"/>
      <c r="P6" s="28"/>
      <c r="Q6" s="28"/>
      <c r="R6" s="28"/>
      <c r="S6" s="29"/>
      <c r="T6" s="29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9"/>
      <c r="AO6" s="28"/>
      <c r="AP6" s="29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9"/>
      <c r="BE6" s="28"/>
    </row>
    <row r="7" spans="1:57" ht="27.95" customHeight="1" x14ac:dyDescent="0.25">
      <c r="A7" s="46" t="s">
        <v>167</v>
      </c>
      <c r="B7" s="47">
        <v>30.959565411117012</v>
      </c>
      <c r="C7" s="47">
        <v>47.251774407310108</v>
      </c>
      <c r="D7" s="47">
        <v>56.287351244345075</v>
      </c>
      <c r="E7" s="47">
        <v>46.683513033385339</v>
      </c>
      <c r="F7" s="45">
        <f t="shared" si="0"/>
        <v>181.18220409615753</v>
      </c>
      <c r="G7" s="26"/>
      <c r="H7" s="28"/>
      <c r="I7" s="28"/>
      <c r="J7" s="28"/>
      <c r="K7" s="28"/>
      <c r="L7" s="29"/>
      <c r="M7" s="28"/>
      <c r="N7" s="28"/>
      <c r="O7" s="28"/>
      <c r="P7" s="28"/>
      <c r="Q7" s="28"/>
      <c r="R7" s="28"/>
      <c r="S7" s="29"/>
      <c r="T7" s="29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9"/>
      <c r="AO7" s="28"/>
      <c r="AP7" s="29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9"/>
      <c r="BE7" s="28"/>
    </row>
    <row r="8" spans="1:57" ht="27.95" customHeight="1" x14ac:dyDescent="0.25">
      <c r="A8" s="43" t="s">
        <v>168</v>
      </c>
      <c r="B8" s="44">
        <v>22.049187248486902</v>
      </c>
      <c r="C8" s="44">
        <v>30.700708319025892</v>
      </c>
      <c r="D8" s="44">
        <v>33.479339420614323</v>
      </c>
      <c r="E8" s="44">
        <v>23.988326791228758</v>
      </c>
      <c r="F8" s="45">
        <f t="shared" si="0"/>
        <v>110.21756177935588</v>
      </c>
      <c r="G8" s="26"/>
      <c r="H8" s="28"/>
      <c r="I8" s="28"/>
      <c r="J8" s="28"/>
      <c r="K8" s="28"/>
      <c r="L8" s="29"/>
      <c r="M8" s="28"/>
      <c r="N8" s="28"/>
      <c r="O8" s="28"/>
      <c r="P8" s="28"/>
      <c r="Q8" s="28"/>
      <c r="R8" s="28"/>
      <c r="S8" s="29"/>
      <c r="T8" s="29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9"/>
      <c r="AO8" s="28"/>
      <c r="AP8" s="29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9"/>
      <c r="BE8" s="28"/>
    </row>
    <row r="9" spans="1:57" ht="27.95" customHeight="1" x14ac:dyDescent="0.25">
      <c r="A9" s="46" t="s">
        <v>169</v>
      </c>
      <c r="B9" s="47">
        <v>53.502006816676499</v>
      </c>
      <c r="C9" s="47">
        <v>85.684772182478696</v>
      </c>
      <c r="D9" s="47">
        <v>95.565127143107702</v>
      </c>
      <c r="E9" s="47">
        <v>84.229272826625106</v>
      </c>
      <c r="F9" s="45">
        <f t="shared" si="0"/>
        <v>318.981178968888</v>
      </c>
      <c r="G9" s="26"/>
      <c r="H9" s="28"/>
      <c r="I9" s="28"/>
      <c r="J9" s="28"/>
      <c r="K9" s="28"/>
      <c r="L9" s="29"/>
      <c r="M9" s="28"/>
      <c r="N9" s="28"/>
      <c r="O9" s="28"/>
      <c r="P9" s="28"/>
      <c r="Q9" s="28"/>
      <c r="R9" s="28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9"/>
      <c r="AO9" s="28"/>
      <c r="AP9" s="29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9"/>
      <c r="BE9" s="28"/>
    </row>
    <row r="10" spans="1:57" s="32" customFormat="1" ht="27.95" customHeight="1" x14ac:dyDescent="0.25">
      <c r="A10" s="43" t="s">
        <v>170</v>
      </c>
      <c r="B10" s="44">
        <v>37.209321922022923</v>
      </c>
      <c r="C10" s="44">
        <v>49.480459916374684</v>
      </c>
      <c r="D10" s="44">
        <v>50.862706267692658</v>
      </c>
      <c r="E10" s="44">
        <v>43.859811502302136</v>
      </c>
      <c r="F10" s="45">
        <f t="shared" si="0"/>
        <v>181.4122996083924</v>
      </c>
      <c r="G10" s="26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1"/>
      <c r="BE10" s="30"/>
    </row>
    <row r="11" spans="1:57" ht="27.95" customHeight="1" x14ac:dyDescent="0.25">
      <c r="A11" s="46" t="s">
        <v>171</v>
      </c>
      <c r="B11" s="47">
        <v>210.4088743662262</v>
      </c>
      <c r="C11" s="47">
        <v>280.63429694330216</v>
      </c>
      <c r="D11" s="47">
        <v>257.83999842898913</v>
      </c>
      <c r="E11" s="47">
        <v>207.19668202223374</v>
      </c>
      <c r="F11" s="45">
        <f t="shared" si="0"/>
        <v>956.07985176075124</v>
      </c>
      <c r="G11" s="26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57" ht="27.95" customHeight="1" x14ac:dyDescent="0.25">
      <c r="A12" s="43" t="s">
        <v>172</v>
      </c>
      <c r="B12" s="44">
        <v>241.54772638104942</v>
      </c>
      <c r="C12" s="44">
        <v>340.71339515274576</v>
      </c>
      <c r="D12" s="44">
        <v>340.4165707729162</v>
      </c>
      <c r="E12" s="44">
        <v>299.45614779382117</v>
      </c>
      <c r="F12" s="45">
        <f t="shared" si="0"/>
        <v>1222.1338401005326</v>
      </c>
      <c r="G12" s="26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57" ht="27.95" customHeight="1" x14ac:dyDescent="0.25">
      <c r="A13" s="46" t="s">
        <v>173</v>
      </c>
      <c r="B13" s="47">
        <v>233.59997486837437</v>
      </c>
      <c r="C13" s="47">
        <v>311.30689697672915</v>
      </c>
      <c r="D13" s="47">
        <v>299.75304748681378</v>
      </c>
      <c r="E13" s="47">
        <v>268.9864887575211</v>
      </c>
      <c r="F13" s="45">
        <f t="shared" si="0"/>
        <v>1113.6464080894384</v>
      </c>
      <c r="G13" s="26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57" ht="27.95" customHeight="1" x14ac:dyDescent="0.25">
      <c r="A14" s="43" t="s">
        <v>174</v>
      </c>
      <c r="B14" s="44">
        <v>68.11520878284523</v>
      </c>
      <c r="C14" s="44">
        <v>93.289728315530056</v>
      </c>
      <c r="D14" s="44">
        <v>93.84387762660441</v>
      </c>
      <c r="E14" s="44">
        <v>81.14400658791044</v>
      </c>
      <c r="F14" s="45">
        <f t="shared" si="0"/>
        <v>336.39282131289013</v>
      </c>
      <c r="G14" s="26"/>
    </row>
    <row r="15" spans="1:57" ht="27.95" customHeight="1" x14ac:dyDescent="0.25">
      <c r="A15" s="46" t="s">
        <v>175</v>
      </c>
      <c r="B15" s="47">
        <v>80.635992035848915</v>
      </c>
      <c r="C15" s="47">
        <v>105.8124876575211</v>
      </c>
      <c r="D15" s="47">
        <v>102.91208216091047</v>
      </c>
      <c r="E15" s="47">
        <v>79.001084361946369</v>
      </c>
      <c r="F15" s="45">
        <f t="shared" si="0"/>
        <v>368.36164621622686</v>
      </c>
      <c r="G15" s="26"/>
      <c r="H15" s="28"/>
      <c r="I15" s="28"/>
      <c r="J15" s="28"/>
      <c r="K15" s="28"/>
      <c r="L15" s="29"/>
      <c r="M15" s="28"/>
      <c r="N15" s="28"/>
      <c r="O15" s="28"/>
      <c r="P15" s="28"/>
      <c r="Q15" s="28"/>
      <c r="R15" s="28"/>
      <c r="S15" s="29"/>
      <c r="T15" s="29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9"/>
      <c r="AO15" s="28"/>
      <c r="AP15" s="29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9"/>
      <c r="BE15" s="28"/>
    </row>
    <row r="16" spans="1:57" ht="27.95" customHeight="1" x14ac:dyDescent="0.25">
      <c r="A16" s="43" t="s">
        <v>176</v>
      </c>
      <c r="B16" s="44">
        <v>88.117184122091544</v>
      </c>
      <c r="C16" s="44">
        <v>129.95590167792329</v>
      </c>
      <c r="D16" s="44">
        <v>141.77851032603269</v>
      </c>
      <c r="E16" s="44">
        <v>128.77779731332964</v>
      </c>
      <c r="F16" s="45">
        <f t="shared" si="0"/>
        <v>488.62939343937717</v>
      </c>
      <c r="G16" s="26"/>
      <c r="H16" s="28"/>
      <c r="I16" s="28"/>
      <c r="J16" s="28"/>
      <c r="K16" s="28"/>
      <c r="L16" s="29"/>
      <c r="M16" s="28"/>
      <c r="N16" s="28"/>
      <c r="O16" s="28"/>
      <c r="P16" s="28"/>
      <c r="Q16" s="28"/>
      <c r="R16" s="28"/>
      <c r="S16" s="29"/>
      <c r="T16" s="29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9"/>
      <c r="AO16" s="28"/>
      <c r="AP16" s="29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28"/>
    </row>
    <row r="17" spans="1:57" ht="27.95" customHeight="1" x14ac:dyDescent="0.25">
      <c r="A17" s="46" t="s">
        <v>177</v>
      </c>
      <c r="B17" s="47">
        <v>57.976750094700606</v>
      </c>
      <c r="C17" s="47">
        <v>78.945741172131193</v>
      </c>
      <c r="D17" s="47">
        <v>79.160243085466732</v>
      </c>
      <c r="E17" s="47">
        <v>68.416389995285783</v>
      </c>
      <c r="F17" s="45">
        <f t="shared" si="0"/>
        <v>284.49912434758431</v>
      </c>
      <c r="G17" s="26"/>
      <c r="H17" s="28"/>
      <c r="I17" s="28"/>
      <c r="J17" s="28"/>
      <c r="K17" s="28"/>
      <c r="L17" s="29"/>
      <c r="M17" s="28"/>
      <c r="N17" s="28"/>
      <c r="O17" s="28"/>
      <c r="P17" s="28"/>
      <c r="Q17" s="28"/>
      <c r="R17" s="28"/>
      <c r="S17" s="29"/>
      <c r="T17" s="29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9"/>
      <c r="AO17" s="28"/>
      <c r="AP17" s="29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9"/>
      <c r="BE17" s="28"/>
    </row>
    <row r="18" spans="1:57" ht="27.95" customHeight="1" x14ac:dyDescent="0.25">
      <c r="A18" s="43" t="s">
        <v>178</v>
      </c>
      <c r="B18" s="44">
        <v>96.441453424495876</v>
      </c>
      <c r="C18" s="44">
        <v>139.77114509104467</v>
      </c>
      <c r="D18" s="44">
        <v>135.86939693331385</v>
      </c>
      <c r="E18" s="44">
        <v>105.48352036936541</v>
      </c>
      <c r="F18" s="45">
        <f t="shared" si="0"/>
        <v>477.56551581821981</v>
      </c>
      <c r="G18" s="26"/>
      <c r="H18" s="28"/>
      <c r="I18" s="28"/>
      <c r="J18" s="28"/>
      <c r="K18" s="28"/>
      <c r="L18" s="29"/>
      <c r="M18" s="28"/>
      <c r="N18" s="28"/>
      <c r="O18" s="28"/>
      <c r="P18" s="28"/>
      <c r="Q18" s="28"/>
      <c r="R18" s="28"/>
      <c r="S18" s="29"/>
      <c r="T18" s="29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9"/>
      <c r="AO18" s="28"/>
      <c r="AP18" s="29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9"/>
      <c r="BE18" s="28"/>
    </row>
    <row r="19" spans="1:57" ht="27.95" customHeight="1" x14ac:dyDescent="0.25">
      <c r="A19" s="46" t="s">
        <v>179</v>
      </c>
      <c r="B19" s="47">
        <v>66.278970341031027</v>
      </c>
      <c r="C19" s="47">
        <v>94.877685931584097</v>
      </c>
      <c r="D19" s="47">
        <v>101.39255852456023</v>
      </c>
      <c r="E19" s="47">
        <v>94.457078136302755</v>
      </c>
      <c r="F19" s="45">
        <f t="shared" si="0"/>
        <v>357.00629293347811</v>
      </c>
      <c r="G19" s="26"/>
      <c r="H19" s="28"/>
      <c r="I19" s="28"/>
      <c r="J19" s="28"/>
      <c r="K19" s="28"/>
      <c r="L19" s="29"/>
      <c r="M19" s="28"/>
      <c r="N19" s="28"/>
      <c r="O19" s="28"/>
      <c r="P19" s="28"/>
      <c r="Q19" s="28"/>
      <c r="R19" s="28"/>
      <c r="S19" s="29"/>
      <c r="T19" s="29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9"/>
      <c r="AO19" s="28"/>
      <c r="AP19" s="29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9"/>
      <c r="BE19" s="28"/>
    </row>
    <row r="20" spans="1:57" s="32" customFormat="1" ht="27.95" customHeight="1" x14ac:dyDescent="0.25">
      <c r="A20" s="43" t="s">
        <v>180</v>
      </c>
      <c r="B20" s="44">
        <v>62.002823410132351</v>
      </c>
      <c r="C20" s="44">
        <v>87.724803173625673</v>
      </c>
      <c r="D20" s="44">
        <v>93.545083452942208</v>
      </c>
      <c r="E20" s="44">
        <v>79.957846912521575</v>
      </c>
      <c r="F20" s="45">
        <f t="shared" si="0"/>
        <v>323.23055694922181</v>
      </c>
      <c r="G20" s="26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1"/>
      <c r="BE20" s="30"/>
    </row>
    <row r="21" spans="1:57" ht="27.95" customHeight="1" x14ac:dyDescent="0.25">
      <c r="A21" s="46" t="s">
        <v>181</v>
      </c>
      <c r="B21" s="47">
        <v>75.853209493274449</v>
      </c>
      <c r="C21" s="47">
        <v>104.72802888200556</v>
      </c>
      <c r="D21" s="47">
        <v>111.94740508852169</v>
      </c>
      <c r="E21" s="47">
        <v>98.781554426472439</v>
      </c>
      <c r="F21" s="45">
        <f t="shared" si="0"/>
        <v>391.31019789027414</v>
      </c>
      <c r="G21" s="26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57" ht="27.95" customHeight="1" x14ac:dyDescent="0.25">
      <c r="A22" s="43" t="s">
        <v>182</v>
      </c>
      <c r="B22" s="44">
        <v>13.04015648016096</v>
      </c>
      <c r="C22" s="44">
        <v>17.354145281334652</v>
      </c>
      <c r="D22" s="44">
        <v>17.227916940953378</v>
      </c>
      <c r="E22" s="44">
        <v>17.075665636236494</v>
      </c>
      <c r="F22" s="45">
        <f t="shared" si="0"/>
        <v>64.697884338685483</v>
      </c>
      <c r="G22" s="26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57" ht="27.95" customHeight="1" x14ac:dyDescent="0.25">
      <c r="A23" s="46" t="s">
        <v>183</v>
      </c>
      <c r="B23" s="47">
        <v>42.794257388825599</v>
      </c>
      <c r="C23" s="47">
        <v>64.930233951230207</v>
      </c>
      <c r="D23" s="47">
        <v>82.484047959663144</v>
      </c>
      <c r="E23" s="47">
        <v>81.031961217536718</v>
      </c>
      <c r="F23" s="45">
        <f t="shared" si="0"/>
        <v>271.24050051725567</v>
      </c>
      <c r="G23" s="26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57" ht="27.95" customHeight="1" x14ac:dyDescent="0.25">
      <c r="A24" s="43" t="s">
        <v>184</v>
      </c>
      <c r="B24" s="44">
        <v>57.199649671913448</v>
      </c>
      <c r="C24" s="44">
        <v>78.290205668397107</v>
      </c>
      <c r="D24" s="44">
        <v>84.428791395838857</v>
      </c>
      <c r="E24" s="44">
        <v>75.53475814262822</v>
      </c>
      <c r="F24" s="45">
        <f t="shared" si="0"/>
        <v>295.45340487877763</v>
      </c>
      <c r="G24" s="26"/>
      <c r="H24" s="28"/>
      <c r="I24" s="28"/>
      <c r="J24" s="28"/>
      <c r="K24" s="28"/>
      <c r="L24" s="29"/>
      <c r="M24" s="28"/>
      <c r="N24" s="28"/>
      <c r="O24" s="28"/>
      <c r="P24" s="28"/>
      <c r="Q24" s="28"/>
      <c r="R24" s="28"/>
      <c r="S24" s="29"/>
      <c r="T24" s="29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9"/>
      <c r="AO24" s="28"/>
      <c r="AP24" s="29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9"/>
      <c r="BE24" s="28"/>
    </row>
    <row r="25" spans="1:57" ht="27.95" customHeight="1" x14ac:dyDescent="0.25">
      <c r="A25" s="46" t="s">
        <v>185</v>
      </c>
      <c r="B25" s="47">
        <v>38.26951869695273</v>
      </c>
      <c r="C25" s="47">
        <v>52.149302233844935</v>
      </c>
      <c r="D25" s="47">
        <v>52.24323542419728</v>
      </c>
      <c r="E25" s="47">
        <v>43.772213148566976</v>
      </c>
      <c r="F25" s="45">
        <f t="shared" si="0"/>
        <v>186.43426950356192</v>
      </c>
      <c r="G25" s="26"/>
      <c r="H25" s="28"/>
      <c r="I25" s="28"/>
      <c r="J25" s="28"/>
      <c r="K25" s="28"/>
      <c r="L25" s="29"/>
      <c r="M25" s="28"/>
      <c r="N25" s="28"/>
      <c r="O25" s="28"/>
      <c r="P25" s="28"/>
      <c r="Q25" s="28"/>
      <c r="R25" s="28"/>
      <c r="S25" s="29"/>
      <c r="T25" s="29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9"/>
      <c r="AO25" s="28"/>
      <c r="AP25" s="29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9"/>
      <c r="BE25" s="28"/>
    </row>
    <row r="26" spans="1:57" s="32" customFormat="1" ht="27.95" customHeight="1" x14ac:dyDescent="0.25">
      <c r="A26" s="43" t="s">
        <v>186</v>
      </c>
      <c r="B26" s="44">
        <v>26.444137947235816</v>
      </c>
      <c r="C26" s="44">
        <v>29.99997495786161</v>
      </c>
      <c r="D26" s="44">
        <v>31.470075730919518</v>
      </c>
      <c r="E26" s="44">
        <v>25.866667730455163</v>
      </c>
      <c r="F26" s="45">
        <f t="shared" si="0"/>
        <v>113.78085636647211</v>
      </c>
      <c r="G26" s="26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1"/>
      <c r="BE26" s="30"/>
    </row>
    <row r="27" spans="1:57" ht="27.95" customHeight="1" x14ac:dyDescent="0.25">
      <c r="A27" s="46" t="s">
        <v>187</v>
      </c>
      <c r="B27" s="47">
        <v>4.0469409308478745</v>
      </c>
      <c r="C27" s="47">
        <v>7.973169744134502</v>
      </c>
      <c r="D27" s="47">
        <v>8.280520616034174</v>
      </c>
      <c r="E27" s="47">
        <v>6.3083502448635222</v>
      </c>
      <c r="F27" s="45">
        <f t="shared" si="0"/>
        <v>26.608981535880073</v>
      </c>
      <c r="G27" s="26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spans="1:57" ht="27.95" customHeight="1" x14ac:dyDescent="0.25">
      <c r="A28" s="43" t="s">
        <v>188</v>
      </c>
      <c r="B28" s="44">
        <v>61.68583522713061</v>
      </c>
      <c r="C28" s="44">
        <v>78.294737340202914</v>
      </c>
      <c r="D28" s="44">
        <v>82.868875879926975</v>
      </c>
      <c r="E28" s="44">
        <v>71.060015973961185</v>
      </c>
      <c r="F28" s="45">
        <f t="shared" si="0"/>
        <v>293.90946442122168</v>
      </c>
      <c r="G28" s="26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1:57" ht="27.95" customHeight="1" x14ac:dyDescent="0.25">
      <c r="A29" s="40" t="s">
        <v>189</v>
      </c>
      <c r="B29" s="41">
        <v>229.32635208635975</v>
      </c>
      <c r="C29" s="41">
        <v>298.44419895696706</v>
      </c>
      <c r="D29" s="41">
        <v>310.95154270490957</v>
      </c>
      <c r="E29" s="41">
        <v>252.96809242529775</v>
      </c>
      <c r="F29" s="42">
        <f t="shared" si="0"/>
        <v>1091.6901861735341</v>
      </c>
      <c r="G29" s="26"/>
    </row>
    <row r="30" spans="1:57" ht="27.95" customHeight="1" x14ac:dyDescent="0.25">
      <c r="A30" s="43" t="s">
        <v>190</v>
      </c>
      <c r="B30" s="44">
        <v>30.832035273718702</v>
      </c>
      <c r="C30" s="44">
        <v>46.819859955283732</v>
      </c>
      <c r="D30" s="44">
        <v>58.615057273811203</v>
      </c>
      <c r="E30" s="44">
        <v>75.004419758715926</v>
      </c>
      <c r="F30" s="45">
        <f t="shared" si="0"/>
        <v>211.27137226152956</v>
      </c>
      <c r="G30" s="26"/>
      <c r="H30" s="28"/>
      <c r="I30" s="28"/>
      <c r="J30" s="28"/>
      <c r="K30" s="28"/>
      <c r="L30" s="29"/>
      <c r="M30" s="28"/>
      <c r="N30" s="28"/>
      <c r="O30" s="28"/>
      <c r="P30" s="28"/>
      <c r="Q30" s="28"/>
      <c r="R30" s="28"/>
      <c r="S30" s="29"/>
      <c r="T30" s="29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9"/>
      <c r="AO30" s="28"/>
      <c r="AP30" s="29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9"/>
      <c r="BE30" s="28"/>
    </row>
    <row r="31" spans="1:57" ht="27.95" customHeight="1" x14ac:dyDescent="0.25">
      <c r="A31" s="46" t="s">
        <v>191</v>
      </c>
      <c r="B31" s="47">
        <v>322.4586566467292</v>
      </c>
      <c r="C31" s="47">
        <v>437.83290625800646</v>
      </c>
      <c r="D31" s="47">
        <v>485.04553843000213</v>
      </c>
      <c r="E31" s="47">
        <v>442.24961235191176</v>
      </c>
      <c r="F31" s="45">
        <f t="shared" si="0"/>
        <v>1687.5867136866495</v>
      </c>
      <c r="G31" s="26"/>
      <c r="H31" s="28"/>
      <c r="I31" s="28"/>
      <c r="J31" s="28"/>
      <c r="K31" s="28"/>
      <c r="L31" s="29"/>
      <c r="M31" s="28"/>
      <c r="N31" s="28"/>
      <c r="O31" s="28"/>
      <c r="P31" s="28"/>
      <c r="Q31" s="28"/>
      <c r="R31" s="28"/>
      <c r="S31" s="29"/>
      <c r="T31" s="29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9"/>
      <c r="AO31" s="28"/>
      <c r="AP31" s="29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9"/>
      <c r="BE31" s="28"/>
    </row>
    <row r="32" spans="1:57" s="32" customFormat="1" ht="27.95" customHeight="1" x14ac:dyDescent="0.25">
      <c r="A32" s="43" t="s">
        <v>192</v>
      </c>
      <c r="B32" s="44">
        <v>120.08770144612504</v>
      </c>
      <c r="C32" s="44">
        <v>163.57282743498013</v>
      </c>
      <c r="D32" s="44">
        <v>173.10594071024627</v>
      </c>
      <c r="E32" s="44">
        <v>151.13878323047015</v>
      </c>
      <c r="F32" s="45">
        <f t="shared" si="0"/>
        <v>607.90525282182159</v>
      </c>
      <c r="G32" s="26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1"/>
      <c r="BE32" s="30"/>
    </row>
    <row r="33" spans="1:57" ht="27.95" customHeight="1" x14ac:dyDescent="0.25">
      <c r="A33" s="46" t="s">
        <v>193</v>
      </c>
      <c r="B33" s="47">
        <v>150.83846871111177</v>
      </c>
      <c r="C33" s="47">
        <v>202.69124906025991</v>
      </c>
      <c r="D33" s="47">
        <v>221.69616772269228</v>
      </c>
      <c r="E33" s="47">
        <v>200.31271437517205</v>
      </c>
      <c r="F33" s="45">
        <f t="shared" si="0"/>
        <v>775.53859986923601</v>
      </c>
      <c r="G33" s="26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57" ht="27.95" customHeight="1" x14ac:dyDescent="0.25">
      <c r="A34" s="43" t="s">
        <v>194</v>
      </c>
      <c r="B34" s="44">
        <v>262.05983370583226</v>
      </c>
      <c r="C34" s="44">
        <v>359.2090587280386</v>
      </c>
      <c r="D34" s="44">
        <v>404.34409746040546</v>
      </c>
      <c r="E34" s="44">
        <v>368.07543628448866</v>
      </c>
      <c r="F34" s="45">
        <f t="shared" si="0"/>
        <v>1393.688426178765</v>
      </c>
      <c r="G34" s="26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57" ht="27.95" customHeight="1" x14ac:dyDescent="0.25">
      <c r="A35" s="46" t="s">
        <v>195</v>
      </c>
      <c r="B35" s="47">
        <v>95.206216523747798</v>
      </c>
      <c r="C35" s="47">
        <v>134.58348142831892</v>
      </c>
      <c r="D35" s="47">
        <v>142.65461879960787</v>
      </c>
      <c r="E35" s="47">
        <v>137.14926678188385</v>
      </c>
      <c r="F35" s="45">
        <f t="shared" si="0"/>
        <v>509.59358353355844</v>
      </c>
      <c r="G35" s="26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57" ht="27.95" customHeight="1" x14ac:dyDescent="0.25">
      <c r="A36" s="43" t="s">
        <v>196</v>
      </c>
      <c r="B36" s="44">
        <v>152.11239666212145</v>
      </c>
      <c r="C36" s="44">
        <v>203.01772355320145</v>
      </c>
      <c r="D36" s="44">
        <v>208.2386122396947</v>
      </c>
      <c r="E36" s="44">
        <v>177.310754943858</v>
      </c>
      <c r="F36" s="45">
        <f t="shared" si="0"/>
        <v>740.67948739887561</v>
      </c>
      <c r="G36" s="26"/>
    </row>
    <row r="37" spans="1:57" ht="27.95" customHeight="1" x14ac:dyDescent="0.25">
      <c r="A37" s="46" t="s">
        <v>197</v>
      </c>
      <c r="B37" s="47">
        <v>130.54604247934196</v>
      </c>
      <c r="C37" s="47">
        <v>142.19988962526361</v>
      </c>
      <c r="D37" s="47">
        <v>122.79162018322336</v>
      </c>
      <c r="E37" s="47">
        <v>115.69350731256316</v>
      </c>
      <c r="F37" s="45">
        <f t="shared" si="0"/>
        <v>511.23105960039209</v>
      </c>
      <c r="G37" s="26"/>
      <c r="H37" s="28"/>
      <c r="I37" s="28"/>
      <c r="J37" s="28"/>
      <c r="K37" s="28"/>
      <c r="L37" s="29"/>
      <c r="M37" s="28"/>
      <c r="N37" s="28"/>
      <c r="O37" s="28"/>
      <c r="P37" s="28"/>
      <c r="Q37" s="28"/>
      <c r="R37" s="28"/>
      <c r="S37" s="29"/>
      <c r="T37" s="29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9"/>
      <c r="AO37" s="28"/>
      <c r="AP37" s="29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9"/>
      <c r="BE37" s="28"/>
    </row>
    <row r="38" spans="1:57" ht="27.95" customHeight="1" x14ac:dyDescent="0.25">
      <c r="A38" s="43" t="s">
        <v>198</v>
      </c>
      <c r="B38" s="44">
        <v>93.486234058614173</v>
      </c>
      <c r="C38" s="44">
        <v>120.39859100737056</v>
      </c>
      <c r="D38" s="44">
        <v>117.44232878229502</v>
      </c>
      <c r="E38" s="44">
        <v>107.87191720064993</v>
      </c>
      <c r="F38" s="45">
        <f t="shared" si="0"/>
        <v>439.19907104892968</v>
      </c>
      <c r="G38" s="26"/>
      <c r="H38" s="28"/>
      <c r="I38" s="28"/>
      <c r="J38" s="28"/>
      <c r="K38" s="28"/>
      <c r="L38" s="29"/>
      <c r="M38" s="28"/>
      <c r="N38" s="28"/>
      <c r="O38" s="28"/>
      <c r="P38" s="28"/>
      <c r="Q38" s="28"/>
      <c r="R38" s="28"/>
      <c r="S38" s="29"/>
      <c r="T38" s="29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9"/>
      <c r="AO38" s="28"/>
      <c r="AP38" s="29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9"/>
      <c r="BE38" s="28"/>
    </row>
    <row r="39" spans="1:57" ht="27.95" customHeight="1" x14ac:dyDescent="0.25">
      <c r="A39" s="46" t="s">
        <v>199</v>
      </c>
      <c r="B39" s="47">
        <v>12.596731712299601</v>
      </c>
      <c r="C39" s="47">
        <v>18.878595060086042</v>
      </c>
      <c r="D39" s="47">
        <v>21.875668572551177</v>
      </c>
      <c r="E39" s="47">
        <v>21.521101048328461</v>
      </c>
      <c r="F39" s="45">
        <f t="shared" si="0"/>
        <v>74.872096393265281</v>
      </c>
      <c r="G39" s="26"/>
      <c r="H39" s="28"/>
      <c r="I39" s="28"/>
      <c r="J39" s="28"/>
      <c r="K39" s="28"/>
      <c r="L39" s="29"/>
      <c r="M39" s="28"/>
      <c r="N39" s="28"/>
      <c r="O39" s="28"/>
      <c r="P39" s="28"/>
      <c r="Q39" s="28"/>
      <c r="R39" s="28"/>
      <c r="S39" s="29"/>
      <c r="T39" s="29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9"/>
      <c r="AO39" s="28"/>
      <c r="AP39" s="29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9"/>
      <c r="BE39" s="28"/>
    </row>
    <row r="40" spans="1:57" ht="27.95" customHeight="1" x14ac:dyDescent="0.25">
      <c r="A40" s="43" t="s">
        <v>200</v>
      </c>
      <c r="B40" s="44">
        <v>24.091927470207509</v>
      </c>
      <c r="C40" s="44">
        <v>35.943795882467612</v>
      </c>
      <c r="D40" s="44">
        <v>34.70190435085334</v>
      </c>
      <c r="E40" s="44">
        <v>32.421318776950017</v>
      </c>
      <c r="F40" s="45">
        <f t="shared" si="0"/>
        <v>127.15894648047848</v>
      </c>
      <c r="G40" s="26"/>
      <c r="H40" s="28"/>
      <c r="I40" s="28"/>
      <c r="J40" s="28"/>
      <c r="K40" s="28"/>
      <c r="L40" s="29"/>
      <c r="M40" s="28"/>
      <c r="N40" s="28"/>
      <c r="O40" s="28"/>
      <c r="P40" s="28"/>
      <c r="Q40" s="28"/>
      <c r="R40" s="28"/>
      <c r="S40" s="29"/>
      <c r="T40" s="29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9"/>
      <c r="AO40" s="28"/>
      <c r="AP40" s="29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9"/>
      <c r="BE40" s="28"/>
    </row>
    <row r="41" spans="1:57" ht="27.95" customHeight="1" thickBot="1" x14ac:dyDescent="0.3">
      <c r="A41" s="52" t="s">
        <v>201</v>
      </c>
      <c r="B41" s="53">
        <v>19.050815788093246</v>
      </c>
      <c r="C41" s="53">
        <v>27.190249777581784</v>
      </c>
      <c r="D41" s="53">
        <v>24.858278655077441</v>
      </c>
      <c r="E41" s="53">
        <v>22.971300257517299</v>
      </c>
      <c r="F41" s="51">
        <f t="shared" si="0"/>
        <v>94.07064447826977</v>
      </c>
      <c r="G41" s="26"/>
      <c r="H41" s="28"/>
      <c r="I41" s="28"/>
      <c r="J41" s="28"/>
      <c r="K41" s="28"/>
      <c r="L41" s="29"/>
      <c r="M41" s="28"/>
      <c r="N41" s="28"/>
      <c r="O41" s="28"/>
      <c r="P41" s="28"/>
      <c r="Q41" s="28"/>
      <c r="R41" s="28"/>
      <c r="S41" s="29"/>
      <c r="T41" s="29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9"/>
      <c r="AO41" s="28"/>
      <c r="AP41" s="29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9"/>
      <c r="BE41" s="28"/>
    </row>
    <row r="42" spans="1:57" ht="27.95" customHeight="1" thickTop="1" thickBot="1" x14ac:dyDescent="0.3">
      <c r="A42" s="56" t="s">
        <v>239</v>
      </c>
      <c r="B42" s="57">
        <v>438.11413831318168</v>
      </c>
      <c r="C42" s="57">
        <v>603.71286148183208</v>
      </c>
      <c r="D42" s="57">
        <v>614.83532664484301</v>
      </c>
      <c r="E42" s="57">
        <v>571.44440436830746</v>
      </c>
      <c r="F42" s="58">
        <f t="shared" si="0"/>
        <v>2228.1067308081642</v>
      </c>
      <c r="G42" s="26"/>
      <c r="H42" s="28"/>
      <c r="I42" s="28"/>
      <c r="J42" s="28"/>
      <c r="K42" s="28"/>
      <c r="L42" s="29"/>
      <c r="M42" s="28"/>
      <c r="N42" s="28"/>
      <c r="O42" s="28"/>
      <c r="P42" s="28"/>
      <c r="Q42" s="28"/>
      <c r="R42" s="28"/>
      <c r="S42" s="29"/>
      <c r="T42" s="29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9"/>
      <c r="AO42" s="28"/>
      <c r="AP42" s="29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9"/>
      <c r="BE42" s="28"/>
    </row>
    <row r="43" spans="1:57" ht="27.95" customHeight="1" thickTop="1" thickBot="1" x14ac:dyDescent="0.3">
      <c r="A43" s="54" t="s">
        <v>9</v>
      </c>
      <c r="B43" s="55">
        <f>SUM(B5:B42)</f>
        <v>3828.4252289545238</v>
      </c>
      <c r="C43" s="55">
        <f t="shared" ref="C43:E43" si="1">SUM(C5:C42)</f>
        <v>5214.2028546625397</v>
      </c>
      <c r="D43" s="55">
        <f t="shared" si="1"/>
        <v>5401.8676176155941</v>
      </c>
      <c r="E43" s="55">
        <f t="shared" si="1"/>
        <v>4791.9643791678172</v>
      </c>
      <c r="F43" s="58">
        <f t="shared" si="0"/>
        <v>19236.460080400473</v>
      </c>
      <c r="G43" s="26"/>
      <c r="H43" s="28"/>
      <c r="I43" s="28"/>
      <c r="J43" s="28"/>
      <c r="K43" s="28"/>
      <c r="L43" s="29"/>
      <c r="M43" s="28"/>
      <c r="N43" s="28"/>
      <c r="O43" s="28"/>
      <c r="P43" s="28"/>
      <c r="Q43" s="28"/>
      <c r="R43" s="28"/>
      <c r="S43" s="29"/>
      <c r="T43" s="29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9"/>
      <c r="AO43" s="28"/>
      <c r="AP43" s="29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9"/>
      <c r="BE43" s="28"/>
    </row>
    <row r="44" spans="1:57" ht="26.25" customHeight="1" thickTop="1" x14ac:dyDescent="0.25">
      <c r="A44" s="22" t="s">
        <v>245</v>
      </c>
      <c r="B44" s="34"/>
      <c r="C44" s="35"/>
      <c r="D44" s="35"/>
      <c r="E44" s="35"/>
      <c r="F44" s="35"/>
      <c r="G44" s="35"/>
    </row>
    <row r="45" spans="1:57" ht="26.25" customHeight="1" x14ac:dyDescent="0.25">
      <c r="A45" s="36"/>
      <c r="B45" s="34"/>
      <c r="C45" s="30"/>
      <c r="D45" s="30"/>
      <c r="E45" s="30"/>
      <c r="F45" s="30"/>
      <c r="G45" s="30"/>
    </row>
    <row r="46" spans="1:57" ht="26.25" customHeight="1" x14ac:dyDescent="0.25">
      <c r="A46" s="36"/>
      <c r="B46" s="34"/>
      <c r="C46" s="31"/>
      <c r="D46" s="31"/>
      <c r="E46" s="31"/>
      <c r="F46" s="31"/>
      <c r="G46" s="31"/>
    </row>
    <row r="47" spans="1:57" ht="26.25" customHeight="1" x14ac:dyDescent="0.25">
      <c r="A47" s="36"/>
      <c r="B47" s="2"/>
      <c r="C47" s="30"/>
      <c r="D47" s="30"/>
      <c r="E47" s="30"/>
      <c r="F47" s="30"/>
      <c r="G47" s="30"/>
    </row>
    <row r="48" spans="1:57" x14ac:dyDescent="0.25">
      <c r="A48" s="22"/>
    </row>
  </sheetData>
  <sheetProtection algorithmName="SHA-512" hashValue="LTk7ZV9gp5rat+LN+NCM+bFCpP0BExGSytAU8AYtX1uGyc1wRH+FZzFMWBnkLYWKq+iM0qnLWgP+08I8HujY7w==" saltValue="aUUvq9K5gImqqxBQ0Tj87w==" spinCount="100000" sheet="1" objects="1" scenarios="1"/>
  <mergeCells count="2">
    <mergeCell ref="A3:A4"/>
    <mergeCell ref="B3:F3"/>
  </mergeCells>
  <pageMargins left="0.7" right="0.7" top="0.78740157499999996" bottom="0.78740157499999996" header="0.3" footer="0.3"/>
  <pageSetup paperSize="9" scale="3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D49"/>
  <sheetViews>
    <sheetView zoomScaleNormal="100" workbookViewId="0">
      <selection activeCell="G14" sqref="G14"/>
    </sheetView>
  </sheetViews>
  <sheetFormatPr baseColWidth="10" defaultColWidth="11.42578125" defaultRowHeight="15" x14ac:dyDescent="0.25"/>
  <cols>
    <col min="1" max="1" width="61.140625" style="23" customWidth="1"/>
    <col min="2" max="6" width="10.7109375" style="23" customWidth="1"/>
    <col min="7" max="7" width="12.28515625" style="23" customWidth="1"/>
    <col min="8" max="8" width="8.42578125" style="23" customWidth="1"/>
    <col min="9" max="9" width="7" style="23" customWidth="1"/>
    <col min="10" max="10" width="7.7109375" style="23" customWidth="1"/>
    <col min="11" max="11" width="4.7109375" style="23" customWidth="1"/>
    <col min="12" max="12" width="8" style="23" customWidth="1"/>
    <col min="13" max="13" width="6.5703125" style="23" customWidth="1"/>
    <col min="14" max="14" width="8.28515625" style="23" customWidth="1"/>
    <col min="15" max="15" width="5.5703125" style="23" customWidth="1"/>
    <col min="16" max="16" width="6.5703125" style="23" customWidth="1"/>
    <col min="17" max="17" width="8.85546875" style="23" customWidth="1"/>
    <col min="18" max="19" width="9.5703125" style="23" customWidth="1"/>
    <col min="20" max="20" width="6" style="23" customWidth="1"/>
    <col min="21" max="21" width="6.42578125" style="23" customWidth="1"/>
    <col min="22" max="22" width="10.42578125" style="23" customWidth="1"/>
    <col min="23" max="23" width="6.140625" style="23" customWidth="1"/>
    <col min="24" max="24" width="9.140625" style="23" customWidth="1"/>
    <col min="25" max="25" width="4.5703125" style="23" customWidth="1"/>
    <col min="26" max="26" width="6.28515625" style="23" customWidth="1"/>
    <col min="27" max="27" width="6.7109375" style="23" customWidth="1"/>
    <col min="28" max="28" width="7.28515625" style="23" customWidth="1"/>
    <col min="29" max="29" width="6.5703125" style="23" customWidth="1"/>
    <col min="30" max="30" width="11.140625" style="23" customWidth="1"/>
    <col min="31" max="31" width="5.7109375" style="23" customWidth="1"/>
    <col min="32" max="32" width="5.85546875" style="23" customWidth="1"/>
    <col min="33" max="33" width="6.28515625" style="23" customWidth="1"/>
    <col min="34" max="34" width="9" style="23" customWidth="1"/>
    <col min="35" max="35" width="10.5703125" style="23" customWidth="1"/>
    <col min="36" max="36" width="6.85546875" style="23" customWidth="1"/>
    <col min="37" max="37" width="9.5703125" style="23" customWidth="1"/>
    <col min="38" max="38" width="5.7109375" style="23" customWidth="1"/>
    <col min="39" max="39" width="7" style="23" customWidth="1"/>
    <col min="40" max="40" width="6.5703125" style="23" customWidth="1"/>
    <col min="41" max="41" width="7.140625" style="23" customWidth="1"/>
    <col min="42" max="42" width="5.42578125" style="23" customWidth="1"/>
    <col min="43" max="43" width="6.7109375" style="23" customWidth="1"/>
    <col min="44" max="44" width="5.28515625" style="23" customWidth="1"/>
    <col min="45" max="45" width="7.140625" style="23" customWidth="1"/>
    <col min="46" max="46" width="11.42578125" style="23"/>
    <col min="47" max="47" width="8.140625" style="23" customWidth="1"/>
    <col min="48" max="48" width="8" style="23" customWidth="1"/>
    <col min="49" max="49" width="6.7109375" style="23" customWidth="1"/>
    <col min="50" max="50" width="6.140625" style="23" customWidth="1"/>
    <col min="51" max="51" width="11.42578125" style="23"/>
    <col min="52" max="52" width="6" style="23" customWidth="1"/>
    <col min="53" max="53" width="11.42578125" style="23"/>
    <col min="54" max="54" width="7.7109375" style="23" customWidth="1"/>
    <col min="55" max="55" width="6.42578125" style="23" customWidth="1"/>
    <col min="56" max="56" width="6.5703125" style="23" customWidth="1"/>
    <col min="57" max="57" width="8.140625" style="23" customWidth="1"/>
    <col min="58" max="16384" width="11.42578125" style="23"/>
  </cols>
  <sheetData>
    <row r="1" spans="1:56" ht="18.75" x14ac:dyDescent="0.3">
      <c r="A1" s="4" t="s">
        <v>263</v>
      </c>
      <c r="B1" s="3"/>
    </row>
    <row r="2" spans="1:56" x14ac:dyDescent="0.25">
      <c r="B2" s="23" t="s">
        <v>22</v>
      </c>
    </row>
    <row r="3" spans="1:56" ht="15" customHeight="1" x14ac:dyDescent="0.25">
      <c r="A3" s="131" t="s">
        <v>31</v>
      </c>
      <c r="B3" s="133" t="s">
        <v>39</v>
      </c>
      <c r="C3" s="134"/>
      <c r="D3" s="134"/>
      <c r="E3" s="134"/>
      <c r="F3" s="135"/>
      <c r="G3" s="66" t="s">
        <v>40</v>
      </c>
    </row>
    <row r="4" spans="1:56" ht="15.75" thickBot="1" x14ac:dyDescent="0.3">
      <c r="A4" s="132"/>
      <c r="B4" s="38">
        <v>2021</v>
      </c>
      <c r="C4" s="38">
        <v>2025</v>
      </c>
      <c r="D4" s="38">
        <v>2030</v>
      </c>
      <c r="E4" s="38">
        <v>2035</v>
      </c>
      <c r="F4" s="38">
        <v>2040</v>
      </c>
      <c r="G4" s="75" t="s">
        <v>257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1"/>
    </row>
    <row r="5" spans="1:56" s="27" customFormat="1" ht="27.95" customHeight="1" thickTop="1" x14ac:dyDescent="0.25">
      <c r="A5" s="40" t="s">
        <v>202</v>
      </c>
      <c r="B5" s="41">
        <v>16.211576841394479</v>
      </c>
      <c r="C5" s="41">
        <f>B5+'2.2.1'!B5+'2.2.2'!B5-'2.2.3'!B5</f>
        <v>23.777152959157817</v>
      </c>
      <c r="D5" s="41">
        <f>C5+'2.2.1'!C5+'2.2.2'!C5-'2.2.3'!C5</f>
        <v>31.22098126852692</v>
      </c>
      <c r="E5" s="41">
        <f>D5+'2.2.1'!D5+'2.2.2'!D5-'2.2.3'!D5</f>
        <v>38.703875846894654</v>
      </c>
      <c r="F5" s="41">
        <f>E5+'2.2.1'!E5+'2.2.2'!E5-'2.2.3'!E5</f>
        <v>46.717808715208108</v>
      </c>
      <c r="G5" s="67">
        <f t="shared" ref="G5:G44" si="0">F5-B5</f>
        <v>30.506231873813629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</row>
    <row r="6" spans="1:56" ht="27.95" customHeight="1" x14ac:dyDescent="0.25">
      <c r="A6" s="43" t="s">
        <v>203</v>
      </c>
      <c r="B6" s="44">
        <v>627.11046082333871</v>
      </c>
      <c r="C6" s="44">
        <f>B6+'2.2.1'!B6+'2.2.2'!B6-'2.2.3'!B6</f>
        <v>621.89405885786903</v>
      </c>
      <c r="D6" s="44">
        <f>C6+'2.2.1'!C6+'2.2.2'!C6-'2.2.3'!C6</f>
        <v>596.14267930553171</v>
      </c>
      <c r="E6" s="44">
        <f>D6+'2.2.1'!D6+'2.2.2'!D6-'2.2.3'!D6</f>
        <v>574.70344097121369</v>
      </c>
      <c r="F6" s="44">
        <f>E6+'2.2.1'!E6+'2.2.2'!E6-'2.2.3'!E6</f>
        <v>573.34659798452526</v>
      </c>
      <c r="G6" s="68">
        <f t="shared" si="0"/>
        <v>-53.763862838813452</v>
      </c>
      <c r="H6" s="28"/>
      <c r="I6" s="28"/>
      <c r="J6" s="28"/>
      <c r="K6" s="29"/>
      <c r="L6" s="28"/>
      <c r="M6" s="28"/>
      <c r="N6" s="28"/>
      <c r="O6" s="28"/>
      <c r="P6" s="28"/>
      <c r="Q6" s="28"/>
      <c r="R6" s="29"/>
      <c r="S6" s="29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9"/>
      <c r="AN6" s="28"/>
      <c r="AO6" s="29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9"/>
      <c r="BD6" s="28"/>
    </row>
    <row r="7" spans="1:56" ht="27.95" customHeight="1" x14ac:dyDescent="0.25">
      <c r="A7" s="46" t="s">
        <v>204</v>
      </c>
      <c r="B7" s="47">
        <v>393.48838196199199</v>
      </c>
      <c r="C7" s="47">
        <f>B7+'2.2.1'!B7+'2.2.2'!B7-'2.2.3'!B7</f>
        <v>405.22222967450114</v>
      </c>
      <c r="D7" s="47">
        <f>C7+'2.2.1'!C7+'2.2.2'!C7-'2.2.3'!C7</f>
        <v>403.44601705831803</v>
      </c>
      <c r="E7" s="47">
        <f>D7+'2.2.1'!D7+'2.2.2'!D7-'2.2.3'!D7</f>
        <v>395.82034608453193</v>
      </c>
      <c r="F7" s="47">
        <f>E7+'2.2.1'!E7+'2.2.2'!E7-'2.2.3'!E7</f>
        <v>395.86838357473187</v>
      </c>
      <c r="G7" s="68">
        <f t="shared" si="0"/>
        <v>2.3800016127398749</v>
      </c>
      <c r="H7" s="28"/>
      <c r="I7" s="28"/>
      <c r="J7" s="28"/>
      <c r="K7" s="29"/>
      <c r="L7" s="28"/>
      <c r="M7" s="28"/>
      <c r="N7" s="28"/>
      <c r="O7" s="28"/>
      <c r="P7" s="28"/>
      <c r="Q7" s="28"/>
      <c r="R7" s="29"/>
      <c r="S7" s="29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9"/>
      <c r="AN7" s="28"/>
      <c r="AO7" s="29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9"/>
      <c r="BD7" s="28"/>
    </row>
    <row r="8" spans="1:56" ht="27.95" customHeight="1" x14ac:dyDescent="0.25">
      <c r="A8" s="43" t="s">
        <v>205</v>
      </c>
      <c r="B8" s="44">
        <v>182.70004698424384</v>
      </c>
      <c r="C8" s="44">
        <f>B8+'2.2.1'!B8+'2.2.2'!B8-'2.2.3'!B8</f>
        <v>180.96434908309277</v>
      </c>
      <c r="D8" s="44">
        <f>C8+'2.2.1'!C8+'2.2.2'!C8-'2.2.3'!C8</f>
        <v>174.19431867161296</v>
      </c>
      <c r="E8" s="44">
        <f>D8+'2.2.1'!D8+'2.2.2'!D8-'2.2.3'!D8</f>
        <v>170.01678352700719</v>
      </c>
      <c r="F8" s="44">
        <f>E8+'2.2.1'!E8+'2.2.2'!E8-'2.2.3'!E8</f>
        <v>172.95899787081029</v>
      </c>
      <c r="G8" s="68">
        <f t="shared" si="0"/>
        <v>-9.7410491134335473</v>
      </c>
      <c r="H8" s="28"/>
      <c r="I8" s="28"/>
      <c r="J8" s="28"/>
      <c r="K8" s="29"/>
      <c r="L8" s="28"/>
      <c r="M8" s="28"/>
      <c r="N8" s="28"/>
      <c r="O8" s="28"/>
      <c r="P8" s="28"/>
      <c r="Q8" s="28"/>
      <c r="R8" s="29"/>
      <c r="S8" s="29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9"/>
      <c r="AN8" s="28"/>
      <c r="AO8" s="29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9"/>
      <c r="BD8" s="28"/>
    </row>
    <row r="9" spans="1:56" ht="27.95" customHeight="1" x14ac:dyDescent="0.25">
      <c r="A9" s="46" t="s">
        <v>206</v>
      </c>
      <c r="B9" s="47">
        <v>679.87680079456084</v>
      </c>
      <c r="C9" s="47">
        <f>B9+'2.2.1'!B9+'2.2.2'!B9-'2.2.3'!B9</f>
        <v>683.3107645187207</v>
      </c>
      <c r="D9" s="47">
        <f>C9+'2.2.1'!C9+'2.2.2'!C9-'2.2.3'!C9</f>
        <v>658.51886735499238</v>
      </c>
      <c r="E9" s="47">
        <f>D9+'2.2.1'!D9+'2.2.2'!D9-'2.2.3'!D9</f>
        <v>622.74246414801758</v>
      </c>
      <c r="F9" s="47">
        <f>E9+'2.2.1'!E9+'2.2.2'!E9-'2.2.3'!E9</f>
        <v>599.14189308961215</v>
      </c>
      <c r="G9" s="68">
        <f t="shared" si="0"/>
        <v>-80.734907704948682</v>
      </c>
      <c r="H9" s="28"/>
      <c r="I9" s="28"/>
      <c r="J9" s="28"/>
      <c r="K9" s="29"/>
      <c r="L9" s="28"/>
      <c r="M9" s="28"/>
      <c r="N9" s="28"/>
      <c r="O9" s="28"/>
      <c r="P9" s="28"/>
      <c r="Q9" s="28"/>
      <c r="R9" s="29"/>
      <c r="S9" s="29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9"/>
      <c r="AN9" s="28"/>
      <c r="AO9" s="29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9"/>
      <c r="BD9" s="28"/>
    </row>
    <row r="10" spans="1:56" s="32" customFormat="1" ht="27.95" customHeight="1" x14ac:dyDescent="0.25">
      <c r="A10" s="43" t="s">
        <v>207</v>
      </c>
      <c r="B10" s="44">
        <v>424.85590764002512</v>
      </c>
      <c r="C10" s="44">
        <f>B10+'2.2.1'!B10+'2.2.2'!B10-'2.2.3'!B10</f>
        <v>438.41747872154002</v>
      </c>
      <c r="D10" s="44">
        <f>C10+'2.2.1'!C10+'2.2.2'!C10-'2.2.3'!C10</f>
        <v>446.27783209562739</v>
      </c>
      <c r="E10" s="44">
        <f>D10+'2.2.1'!D10+'2.2.2'!D10-'2.2.3'!D10</f>
        <v>454.73509128072499</v>
      </c>
      <c r="F10" s="44">
        <f>E10+'2.2.1'!E10+'2.2.2'!E10-'2.2.3'!E10</f>
        <v>467.27282981890119</v>
      </c>
      <c r="G10" s="68">
        <f t="shared" si="0"/>
        <v>42.416922178876064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1"/>
      <c r="BD10" s="30"/>
    </row>
    <row r="11" spans="1:56" ht="27.95" customHeight="1" x14ac:dyDescent="0.25">
      <c r="A11" s="46" t="s">
        <v>208</v>
      </c>
      <c r="B11" s="47">
        <v>1586.662498443749</v>
      </c>
      <c r="C11" s="47">
        <f>B11+'2.2.1'!B11+'2.2.2'!B11-'2.2.3'!B11</f>
        <v>1501.4079260326141</v>
      </c>
      <c r="D11" s="47">
        <f>C11+'2.2.1'!C11+'2.2.2'!C11-'2.2.3'!C11</f>
        <v>1353.1701767867175</v>
      </c>
      <c r="E11" s="47">
        <f>D11+'2.2.1'!D11+'2.2.2'!D11-'2.2.3'!D11</f>
        <v>1223.0891413045842</v>
      </c>
      <c r="F11" s="47">
        <f>E11+'2.2.1'!E11+'2.2.2'!E11-'2.2.3'!E11</f>
        <v>1160.1669655633589</v>
      </c>
      <c r="G11" s="68">
        <f t="shared" si="0"/>
        <v>-426.4955328803901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56" ht="27.95" customHeight="1" x14ac:dyDescent="0.25">
      <c r="A12" s="43" t="s">
        <v>209</v>
      </c>
      <c r="B12" s="44">
        <v>2482.3568630580958</v>
      </c>
      <c r="C12" s="44">
        <f>B12+'2.2.1'!B12+'2.2.2'!B12-'2.2.3'!B12</f>
        <v>2419.4292394101021</v>
      </c>
      <c r="D12" s="44">
        <f>C12+'2.2.1'!C12+'2.2.2'!C12-'2.2.3'!C12</f>
        <v>2275.1749644237198</v>
      </c>
      <c r="E12" s="44">
        <f>D12+'2.2.1'!D12+'2.2.2'!D12-'2.2.3'!D12</f>
        <v>2122.0973097201263</v>
      </c>
      <c r="F12" s="44">
        <f>E12+'2.2.1'!E12+'2.2.2'!E12-'2.2.3'!E12</f>
        <v>2011.1380512188687</v>
      </c>
      <c r="G12" s="68">
        <f t="shared" si="0"/>
        <v>-471.2188118392271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56" ht="27.95" customHeight="1" x14ac:dyDescent="0.25">
      <c r="A13" s="46" t="s">
        <v>210</v>
      </c>
      <c r="B13" s="47">
        <v>2152.927896047694</v>
      </c>
      <c r="C13" s="47">
        <f>B13+'2.2.1'!B13+'2.2.2'!B13-'2.2.3'!B13</f>
        <v>2103.998359639073</v>
      </c>
      <c r="D13" s="47">
        <f>C13+'2.2.1'!C13+'2.2.2'!C13-'2.2.3'!C13</f>
        <v>1994.8801124428096</v>
      </c>
      <c r="E13" s="47">
        <f>D13+'2.2.1'!D13+'2.2.2'!D13-'2.2.3'!D13</f>
        <v>1888.2508176646131</v>
      </c>
      <c r="F13" s="47">
        <f>E13+'2.2.1'!E13+'2.2.2'!E13-'2.2.3'!E13</f>
        <v>1826.8598237166391</v>
      </c>
      <c r="G13" s="68">
        <f t="shared" si="0"/>
        <v>-326.06807233105496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56" ht="27.95" customHeight="1" x14ac:dyDescent="0.25">
      <c r="A14" s="43" t="s">
        <v>211</v>
      </c>
      <c r="B14" s="44">
        <v>705.72438418817364</v>
      </c>
      <c r="C14" s="44">
        <f>B14+'2.2.1'!B14+'2.2.2'!B14-'2.2.3'!B14</f>
        <v>719.24097685475988</v>
      </c>
      <c r="D14" s="44">
        <f>C14+'2.2.1'!C14+'2.2.2'!C14-'2.2.3'!C14</f>
        <v>721.89925064069189</v>
      </c>
      <c r="E14" s="44">
        <f>D14+'2.2.1'!D14+'2.2.2'!D14-'2.2.3'!D14</f>
        <v>724.89441459578075</v>
      </c>
      <c r="F14" s="44">
        <f>E14+'2.2.1'!E14+'2.2.2'!E14-'2.2.3'!E14</f>
        <v>738.69529637415292</v>
      </c>
      <c r="G14" s="68">
        <f t="shared" si="0"/>
        <v>32.970912185979273</v>
      </c>
    </row>
    <row r="15" spans="1:56" ht="27.95" customHeight="1" x14ac:dyDescent="0.25">
      <c r="A15" s="46" t="s">
        <v>212</v>
      </c>
      <c r="B15" s="47">
        <v>555.2450862151403</v>
      </c>
      <c r="C15" s="47">
        <f>B15+'2.2.1'!B15+'2.2.2'!B15-'2.2.3'!B15</f>
        <v>528.73310657509001</v>
      </c>
      <c r="D15" s="47">
        <f>C15+'2.2.1'!C15+'2.2.2'!C15-'2.2.3'!C15</f>
        <v>480.24556402606248</v>
      </c>
      <c r="E15" s="47">
        <f>D15+'2.2.1'!D15+'2.2.2'!D15-'2.2.3'!D15</f>
        <v>434.57657917923302</v>
      </c>
      <c r="F15" s="47">
        <f>E15+'2.2.1'!E15+'2.2.2'!E15-'2.2.3'!E15</f>
        <v>413.63487926646616</v>
      </c>
      <c r="G15" s="68">
        <f t="shared" si="0"/>
        <v>-141.61020694867415</v>
      </c>
      <c r="H15" s="28"/>
      <c r="I15" s="28"/>
      <c r="J15" s="28"/>
      <c r="K15" s="29"/>
      <c r="L15" s="28"/>
      <c r="M15" s="28"/>
      <c r="N15" s="28"/>
      <c r="O15" s="28"/>
      <c r="P15" s="28"/>
      <c r="Q15" s="28"/>
      <c r="R15" s="29"/>
      <c r="S15" s="29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9"/>
      <c r="AN15" s="28"/>
      <c r="AO15" s="29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9"/>
      <c r="BD15" s="28"/>
    </row>
    <row r="16" spans="1:56" ht="27.95" customHeight="1" x14ac:dyDescent="0.25">
      <c r="A16" s="43" t="s">
        <v>213</v>
      </c>
      <c r="B16" s="44">
        <v>1078.8731326557827</v>
      </c>
      <c r="C16" s="44">
        <f>B16+'2.2.1'!B16+'2.2.2'!B16-'2.2.3'!B16</f>
        <v>1080.712363973591</v>
      </c>
      <c r="D16" s="44">
        <f>C16+'2.2.1'!C16+'2.2.2'!C16-'2.2.3'!C16</f>
        <v>1040.9098546220155</v>
      </c>
      <c r="E16" s="44">
        <f>D16+'2.2.1'!D16+'2.2.2'!D16-'2.2.3'!D16</f>
        <v>982.92183011044619</v>
      </c>
      <c r="F16" s="44">
        <f>E16+'2.2.1'!E16+'2.2.2'!E16-'2.2.3'!E16</f>
        <v>941.83608383277908</v>
      </c>
      <c r="G16" s="68">
        <f t="shared" si="0"/>
        <v>-137.0370488230036</v>
      </c>
      <c r="H16" s="28"/>
      <c r="I16" s="28"/>
      <c r="J16" s="28"/>
      <c r="K16" s="29"/>
      <c r="L16" s="28"/>
      <c r="M16" s="28"/>
      <c r="N16" s="28"/>
      <c r="O16" s="28"/>
      <c r="P16" s="28"/>
      <c r="Q16" s="28"/>
      <c r="R16" s="29"/>
      <c r="S16" s="29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9"/>
      <c r="AN16" s="28"/>
      <c r="AO16" s="29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9"/>
      <c r="BD16" s="28"/>
    </row>
    <row r="17" spans="1:56" ht="27.95" customHeight="1" x14ac:dyDescent="0.25">
      <c r="A17" s="46" t="s">
        <v>214</v>
      </c>
      <c r="B17" s="47">
        <v>577.43454462265777</v>
      </c>
      <c r="C17" s="47">
        <f>B17+'2.2.1'!B17+'2.2.2'!B17-'2.2.3'!B17</f>
        <v>588.55435843406826</v>
      </c>
      <c r="D17" s="47">
        <f>C17+'2.2.1'!C17+'2.2.2'!C17-'2.2.3'!C17</f>
        <v>590.76074107355021</v>
      </c>
      <c r="E17" s="47">
        <f>D17+'2.2.1'!D17+'2.2.2'!D17-'2.2.3'!D17</f>
        <v>593.22906586743545</v>
      </c>
      <c r="F17" s="47">
        <f>E17+'2.2.1'!E17+'2.2.2'!E17-'2.2.3'!E17</f>
        <v>604.75961727733306</v>
      </c>
      <c r="G17" s="68">
        <f t="shared" si="0"/>
        <v>27.325072654675296</v>
      </c>
      <c r="H17" s="28"/>
      <c r="I17" s="28"/>
      <c r="J17" s="28"/>
      <c r="K17" s="29"/>
      <c r="L17" s="28"/>
      <c r="M17" s="28"/>
      <c r="N17" s="28"/>
      <c r="O17" s="28"/>
      <c r="P17" s="28"/>
      <c r="Q17" s="28"/>
      <c r="R17" s="29"/>
      <c r="S17" s="29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9"/>
      <c r="AN17" s="28"/>
      <c r="AO17" s="29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9"/>
      <c r="BD17" s="28"/>
    </row>
    <row r="18" spans="1:56" ht="27.95" customHeight="1" x14ac:dyDescent="0.25">
      <c r="A18" s="43" t="s">
        <v>215</v>
      </c>
      <c r="B18" s="44">
        <v>852.33710743708309</v>
      </c>
      <c r="C18" s="44">
        <f>B18+'2.2.1'!B18+'2.2.2'!B18-'2.2.3'!B18</f>
        <v>809.71894898889741</v>
      </c>
      <c r="D18" s="44">
        <f>C18+'2.2.1'!C18+'2.2.2'!C18-'2.2.3'!C18</f>
        <v>727.11501022459584</v>
      </c>
      <c r="E18" s="44">
        <f>D18+'2.2.1'!D18+'2.2.2'!D18-'2.2.3'!D18</f>
        <v>648.57909796355841</v>
      </c>
      <c r="F18" s="44">
        <f>E18+'2.2.1'!E18+'2.2.2'!E18-'2.2.3'!E18</f>
        <v>603.14354940474254</v>
      </c>
      <c r="G18" s="68">
        <f t="shared" si="0"/>
        <v>-249.19355803234055</v>
      </c>
      <c r="H18" s="28"/>
      <c r="I18" s="28"/>
      <c r="J18" s="28"/>
      <c r="K18" s="29"/>
      <c r="L18" s="28"/>
      <c r="M18" s="28"/>
      <c r="N18" s="28"/>
      <c r="O18" s="28"/>
      <c r="P18" s="28"/>
      <c r="Q18" s="28"/>
      <c r="R18" s="29"/>
      <c r="S18" s="29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9"/>
      <c r="AN18" s="28"/>
      <c r="AO18" s="29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9"/>
      <c r="BD18" s="28"/>
    </row>
    <row r="19" spans="1:56" ht="27.95" customHeight="1" x14ac:dyDescent="0.25">
      <c r="A19" s="46" t="s">
        <v>216</v>
      </c>
      <c r="B19" s="47">
        <v>765.04210561286891</v>
      </c>
      <c r="C19" s="47">
        <f>B19+'2.2.1'!B19+'2.2.2'!B19-'2.2.3'!B19</f>
        <v>760.45312117395315</v>
      </c>
      <c r="D19" s="47">
        <f>C19+'2.2.1'!C19+'2.2.2'!C19-'2.2.3'!C19</f>
        <v>727.1754534573198</v>
      </c>
      <c r="E19" s="47">
        <f>D19+'2.2.1'!D19+'2.2.2'!D19-'2.2.3'!D19</f>
        <v>682.19843743227489</v>
      </c>
      <c r="F19" s="47">
        <f>E19+'2.2.1'!E19+'2.2.2'!E19-'2.2.3'!E19</f>
        <v>658.02025207321844</v>
      </c>
      <c r="G19" s="68">
        <f t="shared" si="0"/>
        <v>-107.02185353965046</v>
      </c>
      <c r="H19" s="28"/>
      <c r="I19" s="28"/>
      <c r="J19" s="28"/>
      <c r="K19" s="29"/>
      <c r="L19" s="28"/>
      <c r="M19" s="28"/>
      <c r="N19" s="28"/>
      <c r="O19" s="28"/>
      <c r="P19" s="28"/>
      <c r="Q19" s="28"/>
      <c r="R19" s="29"/>
      <c r="S19" s="29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9"/>
      <c r="AN19" s="28"/>
      <c r="AO19" s="29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9"/>
      <c r="BD19" s="28"/>
    </row>
    <row r="20" spans="1:56" s="32" customFormat="1" ht="27.95" customHeight="1" x14ac:dyDescent="0.25">
      <c r="A20" s="43" t="s">
        <v>217</v>
      </c>
      <c r="B20" s="44">
        <v>646.94387012491745</v>
      </c>
      <c r="C20" s="44">
        <f>B20+'2.2.1'!B20+'2.2.2'!B20-'2.2.3'!B20</f>
        <v>639.80856200840583</v>
      </c>
      <c r="D20" s="44">
        <f>C20+'2.2.1'!C20+'2.2.2'!C20-'2.2.3'!C20</f>
        <v>612.33175075021484</v>
      </c>
      <c r="E20" s="44">
        <f>D20+'2.2.1'!D20+'2.2.2'!D20-'2.2.3'!D20</f>
        <v>576.85426789909582</v>
      </c>
      <c r="F20" s="44">
        <f>E20+'2.2.1'!E20+'2.2.2'!E20-'2.2.3'!E20</f>
        <v>558.65461958510559</v>
      </c>
      <c r="G20" s="68">
        <f t="shared" si="0"/>
        <v>-88.28925053981186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1"/>
      <c r="BD20" s="30"/>
    </row>
    <row r="21" spans="1:56" ht="27.95" customHeight="1" x14ac:dyDescent="0.25">
      <c r="A21" s="46" t="s">
        <v>218</v>
      </c>
      <c r="B21" s="47">
        <v>878.62462521194504</v>
      </c>
      <c r="C21" s="47">
        <f>B21+'2.2.1'!B21+'2.2.2'!B21-'2.2.3'!B21</f>
        <v>937.70575900715039</v>
      </c>
      <c r="D21" s="47">
        <f>C21+'2.2.1'!C21+'2.2.2'!C21-'2.2.3'!C21</f>
        <v>991.42908010548319</v>
      </c>
      <c r="E21" s="47">
        <f>D21+'2.2.1'!D21+'2.2.2'!D21-'2.2.3'!D21</f>
        <v>1036.3491588532015</v>
      </c>
      <c r="F21" s="47">
        <f>E21+'2.2.1'!E21+'2.2.2'!E21-'2.2.3'!E21</f>
        <v>1092.1511690938112</v>
      </c>
      <c r="G21" s="68">
        <f t="shared" si="0"/>
        <v>213.52654388186613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56" ht="27.95" customHeight="1" x14ac:dyDescent="0.25">
      <c r="A22" s="43" t="s">
        <v>219</v>
      </c>
      <c r="B22" s="44">
        <v>157.42301916605874</v>
      </c>
      <c r="C22" s="44">
        <f>B22+'2.2.1'!B22+'2.2.2'!B22-'2.2.3'!B22</f>
        <v>181.56877568596855</v>
      </c>
      <c r="D22" s="44">
        <f>C22+'2.2.1'!C22+'2.2.2'!C22-'2.2.3'!C22</f>
        <v>209.4148113349583</v>
      </c>
      <c r="E22" s="44">
        <f>D22+'2.2.1'!D22+'2.2.2'!D22-'2.2.3'!D22</f>
        <v>235.20827237928501</v>
      </c>
      <c r="F22" s="44">
        <f>E22+'2.2.1'!E22+'2.2.2'!E22-'2.2.3'!E22</f>
        <v>257.97100272737612</v>
      </c>
      <c r="G22" s="68">
        <f t="shared" si="0"/>
        <v>100.54798356131738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56" ht="27.95" customHeight="1" x14ac:dyDescent="0.25">
      <c r="A23" s="46" t="s">
        <v>220</v>
      </c>
      <c r="B23" s="47">
        <v>894.8690995696245</v>
      </c>
      <c r="C23" s="47">
        <f>B23+'2.2.1'!B23+'2.2.2'!B23-'2.2.3'!B23</f>
        <v>988.34795793097669</v>
      </c>
      <c r="D23" s="47">
        <f>C23+'2.2.1'!C23+'2.2.2'!C23-'2.2.3'!C23</f>
        <v>1087.8193805357673</v>
      </c>
      <c r="E23" s="47">
        <f>D23+'2.2.1'!D23+'2.2.2'!D23-'2.2.3'!D23</f>
        <v>1168.8902244963137</v>
      </c>
      <c r="F23" s="47">
        <f>E23+'2.2.1'!E23+'2.2.2'!E23-'2.2.3'!E23</f>
        <v>1252.9979946186011</v>
      </c>
      <c r="G23" s="68">
        <f t="shared" si="0"/>
        <v>358.12889504897657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56" ht="27.95" customHeight="1" x14ac:dyDescent="0.25">
      <c r="A24" s="43" t="s">
        <v>221</v>
      </c>
      <c r="B24" s="44">
        <v>736.97050477931407</v>
      </c>
      <c r="C24" s="44">
        <f>B24+'2.2.1'!B24+'2.2.2'!B24-'2.2.3'!B24</f>
        <v>779.71782234806051</v>
      </c>
      <c r="D24" s="44">
        <f>C24+'2.2.1'!C24+'2.2.2'!C24-'2.2.3'!C24</f>
        <v>808.6944329599371</v>
      </c>
      <c r="E24" s="44">
        <f>D24+'2.2.1'!D24+'2.2.2'!D24-'2.2.3'!D24</f>
        <v>830.71671743123056</v>
      </c>
      <c r="F24" s="44">
        <f>E24+'2.2.1'!E24+'2.2.2'!E24-'2.2.3'!E24</f>
        <v>866.71675698070703</v>
      </c>
      <c r="G24" s="68">
        <f t="shared" si="0"/>
        <v>129.74625220139296</v>
      </c>
      <c r="H24" s="28"/>
      <c r="I24" s="28"/>
      <c r="J24" s="28"/>
      <c r="K24" s="29"/>
      <c r="L24" s="28"/>
      <c r="M24" s="28"/>
      <c r="N24" s="28"/>
      <c r="O24" s="28"/>
      <c r="P24" s="28"/>
      <c r="Q24" s="28"/>
      <c r="R24" s="29"/>
      <c r="S24" s="29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9"/>
      <c r="AN24" s="28"/>
      <c r="AO24" s="29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9"/>
      <c r="BD24" s="28"/>
    </row>
    <row r="25" spans="1:56" ht="27.95" customHeight="1" x14ac:dyDescent="0.25">
      <c r="A25" s="46" t="s">
        <v>222</v>
      </c>
      <c r="B25" s="47">
        <v>317.68954392796314</v>
      </c>
      <c r="C25" s="47">
        <f>B25+'2.2.1'!B25+'2.2.2'!B25-'2.2.3'!B25</f>
        <v>310.61078659505085</v>
      </c>
      <c r="D25" s="47">
        <f>C25+'2.2.1'!C25+'2.2.2'!C25-'2.2.3'!C25</f>
        <v>292.62244594389983</v>
      </c>
      <c r="E25" s="47">
        <f>D25+'2.2.1'!D25+'2.2.2'!D25-'2.2.3'!D25</f>
        <v>272.42350336671882</v>
      </c>
      <c r="F25" s="47">
        <f>E25+'2.2.1'!E25+'2.2.2'!E25-'2.2.3'!E25</f>
        <v>267.90425267394914</v>
      </c>
      <c r="G25" s="68">
        <f t="shared" si="0"/>
        <v>-49.785291254013998</v>
      </c>
      <c r="H25" s="28"/>
      <c r="I25" s="28"/>
      <c r="J25" s="28"/>
      <c r="K25" s="29"/>
      <c r="L25" s="28"/>
      <c r="M25" s="28"/>
      <c r="N25" s="28"/>
      <c r="O25" s="28"/>
      <c r="P25" s="28"/>
      <c r="Q25" s="28"/>
      <c r="R25" s="29"/>
      <c r="S25" s="29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9"/>
      <c r="AN25" s="28"/>
      <c r="AO25" s="29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9"/>
      <c r="BD25" s="28"/>
    </row>
    <row r="26" spans="1:56" s="32" customFormat="1" ht="27.95" customHeight="1" x14ac:dyDescent="0.25">
      <c r="A26" s="43" t="s">
        <v>223</v>
      </c>
      <c r="B26" s="44">
        <v>248.26599495259342</v>
      </c>
      <c r="C26" s="44">
        <f>B26+'2.2.1'!B26+'2.2.2'!B26-'2.2.3'!B26</f>
        <v>252.73873210791012</v>
      </c>
      <c r="D26" s="44">
        <f>C26+'2.2.1'!C26+'2.2.2'!C26-'2.2.3'!C26</f>
        <v>257.92281798984311</v>
      </c>
      <c r="E26" s="44">
        <f>D26+'2.2.1'!D26+'2.2.2'!D26-'2.2.3'!D26</f>
        <v>265.90327984711104</v>
      </c>
      <c r="F26" s="44">
        <f>E26+'2.2.1'!E26+'2.2.2'!E26-'2.2.3'!E26</f>
        <v>277.14690457469942</v>
      </c>
      <c r="G26" s="68">
        <f t="shared" si="0"/>
        <v>28.880909622106003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1"/>
      <c r="BD26" s="30"/>
    </row>
    <row r="27" spans="1:56" ht="27.95" customHeight="1" x14ac:dyDescent="0.25">
      <c r="A27" s="46" t="s">
        <v>224</v>
      </c>
      <c r="B27" s="47">
        <v>53.965224787337604</v>
      </c>
      <c r="C27" s="47">
        <f>B27+'2.2.1'!B27+'2.2.2'!B27-'2.2.3'!B27</f>
        <v>58.478323763809001</v>
      </c>
      <c r="D27" s="47">
        <f>C27+'2.2.1'!C27+'2.2.2'!C27-'2.2.3'!C27</f>
        <v>61.007076704367016</v>
      </c>
      <c r="E27" s="47">
        <f>D27+'2.2.1'!D27+'2.2.2'!D27-'2.2.3'!D27</f>
        <v>62.907352250458011</v>
      </c>
      <c r="F27" s="47">
        <f>E27+'2.2.1'!E27+'2.2.2'!E27-'2.2.3'!E27</f>
        <v>67.557042881890013</v>
      </c>
      <c r="G27" s="68">
        <f t="shared" si="0"/>
        <v>13.591818094552409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56" ht="27.95" customHeight="1" x14ac:dyDescent="0.25">
      <c r="A28" s="43" t="s">
        <v>225</v>
      </c>
      <c r="B28" s="44">
        <v>664.12216259182696</v>
      </c>
      <c r="C28" s="44">
        <f>B28+'2.2.1'!B28+'2.2.2'!B28-'2.2.3'!B28</f>
        <v>680.14625396410804</v>
      </c>
      <c r="D28" s="44">
        <f>C28+'2.2.1'!C28+'2.2.2'!C28-'2.2.3'!C28</f>
        <v>690.25961955881303</v>
      </c>
      <c r="E28" s="44">
        <f>D28+'2.2.1'!D28+'2.2.2'!D28-'2.2.3'!D28</f>
        <v>697.18266918168797</v>
      </c>
      <c r="F28" s="44">
        <f>E28+'2.2.1'!E28+'2.2.2'!E28-'2.2.3'!E28</f>
        <v>715.05555527302897</v>
      </c>
      <c r="G28" s="68">
        <f t="shared" si="0"/>
        <v>50.933392681202008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56" ht="27.95" customHeight="1" x14ac:dyDescent="0.25">
      <c r="A29" s="40" t="s">
        <v>226</v>
      </c>
      <c r="B29" s="41">
        <v>2414.8970231633748</v>
      </c>
      <c r="C29" s="41">
        <f>B29+'2.2.1'!B29+'2.2.2'!B29-'2.2.3'!B29</f>
        <v>2380.8983425251399</v>
      </c>
      <c r="D29" s="41">
        <f>C29+'2.2.1'!C29+'2.2.2'!C29-'2.2.3'!C29</f>
        <v>2299.8587023210694</v>
      </c>
      <c r="E29" s="41">
        <f>D29+'2.2.1'!D29+'2.2.2'!D29-'2.2.3'!D29</f>
        <v>2209.5690305300845</v>
      </c>
      <c r="F29" s="41">
        <f>E29+'2.2.1'!E29+'2.2.2'!E29-'2.2.3'!E29</f>
        <v>2180.3532997665261</v>
      </c>
      <c r="G29" s="67">
        <f t="shared" si="0"/>
        <v>-234.54372339684869</v>
      </c>
    </row>
    <row r="30" spans="1:56" ht="27.95" customHeight="1" x14ac:dyDescent="0.25">
      <c r="A30" s="43" t="s">
        <v>227</v>
      </c>
      <c r="B30" s="44">
        <v>742.96057652833838</v>
      </c>
      <c r="C30" s="44">
        <f>B30+'2.2.1'!B30+'2.2.2'!B30-'2.2.3'!B30</f>
        <v>814.23370368680821</v>
      </c>
      <c r="D30" s="44">
        <f>C30+'2.2.1'!C30+'2.2.2'!C30-'2.2.3'!C30</f>
        <v>875.38004732325817</v>
      </c>
      <c r="E30" s="44">
        <f>D30+'2.2.1'!D30+'2.2.2'!D30-'2.2.3'!D30</f>
        <v>922.31810255203482</v>
      </c>
      <c r="F30" s="44">
        <f>E30+'2.2.1'!E30+'2.2.2'!E30-'2.2.3'!E30</f>
        <v>967.4563930207413</v>
      </c>
      <c r="G30" s="68">
        <f t="shared" si="0"/>
        <v>224.49581649240292</v>
      </c>
      <c r="H30" s="28"/>
      <c r="I30" s="28"/>
      <c r="J30" s="28"/>
      <c r="K30" s="29"/>
      <c r="L30" s="28"/>
      <c r="M30" s="28"/>
      <c r="N30" s="28"/>
      <c r="O30" s="28"/>
      <c r="P30" s="28"/>
      <c r="Q30" s="28"/>
      <c r="R30" s="29"/>
      <c r="S30" s="29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9"/>
      <c r="AN30" s="28"/>
      <c r="AO30" s="29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9"/>
      <c r="BD30" s="28"/>
    </row>
    <row r="31" spans="1:56" ht="27.95" customHeight="1" x14ac:dyDescent="0.25">
      <c r="A31" s="46" t="s">
        <v>228</v>
      </c>
      <c r="B31" s="47">
        <v>3909.724147809211</v>
      </c>
      <c r="C31" s="47">
        <f>B31+'2.2.1'!B31+'2.2.2'!B31-'2.2.3'!B31</f>
        <v>3946.941424377907</v>
      </c>
      <c r="D31" s="47">
        <f>C31+'2.2.1'!C31+'2.2.2'!C31-'2.2.3'!C31</f>
        <v>3927.6644073754801</v>
      </c>
      <c r="E31" s="47">
        <f>D31+'2.2.1'!D31+'2.2.2'!D31-'2.2.3'!D31</f>
        <v>3863.2817033947331</v>
      </c>
      <c r="F31" s="47">
        <f>E31+'2.2.1'!E31+'2.2.2'!E31-'2.2.3'!E31</f>
        <v>3849.9730901684266</v>
      </c>
      <c r="G31" s="68">
        <f t="shared" si="0"/>
        <v>-59.751057640784438</v>
      </c>
      <c r="H31" s="28"/>
      <c r="I31" s="28"/>
      <c r="J31" s="28"/>
      <c r="K31" s="29"/>
      <c r="L31" s="28"/>
      <c r="M31" s="28"/>
      <c r="N31" s="28"/>
      <c r="O31" s="28"/>
      <c r="P31" s="28"/>
      <c r="Q31" s="28"/>
      <c r="R31" s="29"/>
      <c r="S31" s="29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9"/>
      <c r="AN31" s="28"/>
      <c r="AO31" s="29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9"/>
      <c r="BD31" s="28"/>
    </row>
    <row r="32" spans="1:56" s="32" customFormat="1" ht="27.95" customHeight="1" x14ac:dyDescent="0.25">
      <c r="A32" s="43" t="s">
        <v>229</v>
      </c>
      <c r="B32" s="44">
        <v>1289.0074735904777</v>
      </c>
      <c r="C32" s="44">
        <f>B32+'2.2.1'!B32+'2.2.2'!B32-'2.2.3'!B32</f>
        <v>1309.3285394233458</v>
      </c>
      <c r="D32" s="44">
        <f>C32+'2.2.1'!C32+'2.2.2'!C32-'2.2.3'!C32</f>
        <v>1304.1921869786884</v>
      </c>
      <c r="E32" s="44">
        <f>D32+'2.2.1'!D32+'2.2.2'!D32-'2.2.3'!D32</f>
        <v>1291.7548811062411</v>
      </c>
      <c r="F32" s="44">
        <f>E32+'2.2.1'!E32+'2.2.2'!E32-'2.2.3'!E32</f>
        <v>1303.8360061360343</v>
      </c>
      <c r="G32" s="68">
        <f t="shared" si="0"/>
        <v>14.828532545556527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1"/>
      <c r="BD32" s="30"/>
    </row>
    <row r="33" spans="1:56" ht="27.95" customHeight="1" x14ac:dyDescent="0.25">
      <c r="A33" s="46" t="s">
        <v>230</v>
      </c>
      <c r="B33" s="47">
        <v>1731.0867092862086</v>
      </c>
      <c r="C33" s="47">
        <f>B33+'2.2.1'!B33+'2.2.2'!B33-'2.2.3'!B33</f>
        <v>1746.7411330459774</v>
      </c>
      <c r="D33" s="47">
        <f>C33+'2.2.1'!C33+'2.2.2'!C33-'2.2.3'!C33</f>
        <v>1739.3922988104543</v>
      </c>
      <c r="E33" s="47">
        <f>D33+'2.2.1'!D33+'2.2.2'!D33-'2.2.3'!D33</f>
        <v>1713.4907087733798</v>
      </c>
      <c r="F33" s="47">
        <f>E33+'2.2.1'!E33+'2.2.2'!E33-'2.2.3'!E33</f>
        <v>1706.9350698792541</v>
      </c>
      <c r="G33" s="68">
        <f t="shared" si="0"/>
        <v>-24.151639406954473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</row>
    <row r="34" spans="1:56" ht="27.95" customHeight="1" x14ac:dyDescent="0.25">
      <c r="A34" s="43" t="s">
        <v>231</v>
      </c>
      <c r="B34" s="44">
        <v>3450.9085997178386</v>
      </c>
      <c r="C34" s="44">
        <f>B34+'2.2.1'!B34+'2.2.2'!B34-'2.2.3'!B34</f>
        <v>3551.2458987153564</v>
      </c>
      <c r="D34" s="44">
        <f>C34+'2.2.1'!C34+'2.2.2'!C34-'2.2.3'!C34</f>
        <v>3604.5887162540785</v>
      </c>
      <c r="E34" s="44">
        <f>D34+'2.2.1'!D34+'2.2.2'!D34-'2.2.3'!D34</f>
        <v>3614.0406944539382</v>
      </c>
      <c r="F34" s="44">
        <f>E34+'2.2.1'!E34+'2.2.2'!E34-'2.2.3'!E34</f>
        <v>3662.615547778249</v>
      </c>
      <c r="G34" s="68">
        <f t="shared" si="0"/>
        <v>211.70694806041047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</row>
    <row r="35" spans="1:56" ht="27.95" customHeight="1" x14ac:dyDescent="0.25">
      <c r="A35" s="46" t="s">
        <v>232</v>
      </c>
      <c r="B35" s="47">
        <v>1292.5882501066067</v>
      </c>
      <c r="C35" s="47">
        <f>B35+'2.2.1'!B35+'2.2.2'!B35-'2.2.3'!B35</f>
        <v>1343.1981132637404</v>
      </c>
      <c r="D35" s="47">
        <f>C35+'2.2.1'!C35+'2.2.2'!C35-'2.2.3'!C35</f>
        <v>1368.1902865579207</v>
      </c>
      <c r="E35" s="47">
        <f>D35+'2.2.1'!D35+'2.2.2'!D35-'2.2.3'!D35</f>
        <v>1380.7822421153087</v>
      </c>
      <c r="F35" s="47">
        <f>E35+'2.2.1'!E35+'2.2.2'!E35-'2.2.3'!E35</f>
        <v>1412.3406584463742</v>
      </c>
      <c r="G35" s="68">
        <f t="shared" si="0"/>
        <v>119.7524083397675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</row>
    <row r="36" spans="1:56" ht="27.95" customHeight="1" x14ac:dyDescent="0.25">
      <c r="A36" s="43" t="s">
        <v>233</v>
      </c>
      <c r="B36" s="44">
        <v>1834.0173973971416</v>
      </c>
      <c r="C36" s="44">
        <f>B36+'2.2.1'!B36+'2.2.2'!B36-'2.2.3'!B36</f>
        <v>1842.4791864928461</v>
      </c>
      <c r="D36" s="44">
        <f>C36+'2.2.1'!C36+'2.2.2'!C36-'2.2.3'!C36</f>
        <v>1824.5245497571063</v>
      </c>
      <c r="E36" s="44">
        <f>D36+'2.2.1'!D36+'2.2.2'!D36-'2.2.3'!D36</f>
        <v>1800.7604616645822</v>
      </c>
      <c r="F36" s="44">
        <f>E36+'2.2.1'!E36+'2.2.2'!E36-'2.2.3'!E36</f>
        <v>1809.7328858217152</v>
      </c>
      <c r="G36" s="68">
        <f t="shared" si="0"/>
        <v>-24.28451157542645</v>
      </c>
    </row>
    <row r="37" spans="1:56" ht="27.95" customHeight="1" x14ac:dyDescent="0.25">
      <c r="A37" s="46" t="s">
        <v>234</v>
      </c>
      <c r="B37" s="47">
        <v>1120.0287133242598</v>
      </c>
      <c r="C37" s="47">
        <f>B37+'2.2.1'!B37+'2.2.2'!B37-'2.2.3'!B37</f>
        <v>1143.3546062426026</v>
      </c>
      <c r="D37" s="47">
        <f>C37+'2.2.1'!C37+'2.2.2'!C37-'2.2.3'!C37</f>
        <v>1186.0056306863039</v>
      </c>
      <c r="E37" s="47">
        <f>D37+'2.2.1'!D37+'2.2.2'!D37-'2.2.3'!D37</f>
        <v>1243.4298316056268</v>
      </c>
      <c r="F37" s="47">
        <f>E37+'2.2.1'!E37+'2.2.2'!E37-'2.2.3'!E37</f>
        <v>1307.5682610284407</v>
      </c>
      <c r="G37" s="68">
        <f t="shared" si="0"/>
        <v>187.5395477041809</v>
      </c>
      <c r="H37" s="28"/>
      <c r="I37" s="28"/>
      <c r="J37" s="28"/>
      <c r="K37" s="29"/>
      <c r="L37" s="28"/>
      <c r="M37" s="28"/>
      <c r="N37" s="28"/>
      <c r="O37" s="28"/>
      <c r="P37" s="28"/>
      <c r="Q37" s="28"/>
      <c r="R37" s="29"/>
      <c r="S37" s="29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9"/>
      <c r="AN37" s="28"/>
      <c r="AO37" s="29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9"/>
      <c r="BD37" s="28"/>
    </row>
    <row r="38" spans="1:56" ht="27.95" customHeight="1" x14ac:dyDescent="0.25">
      <c r="A38" s="43" t="s">
        <v>235</v>
      </c>
      <c r="B38" s="44">
        <v>1178.171478316116</v>
      </c>
      <c r="C38" s="44">
        <f>B38+'2.2.1'!B38+'2.2.2'!B38-'2.2.3'!B38</f>
        <v>1213.1317451062378</v>
      </c>
      <c r="D38" s="44">
        <f>C38+'2.2.1'!C38+'2.2.2'!C38-'2.2.3'!C38</f>
        <v>1240.4323689602656</v>
      </c>
      <c r="E38" s="44">
        <f>D38+'2.2.1'!D38+'2.2.2'!D38-'2.2.3'!D38</f>
        <v>1268.3403037331755</v>
      </c>
      <c r="F38" s="44">
        <f>E38+'2.2.1'!E38+'2.2.2'!E38-'2.2.3'!E38</f>
        <v>1304.8290923456302</v>
      </c>
      <c r="G38" s="68">
        <f t="shared" si="0"/>
        <v>126.65761402951421</v>
      </c>
      <c r="H38" s="28"/>
      <c r="I38" s="28"/>
      <c r="J38" s="28"/>
      <c r="K38" s="29"/>
      <c r="L38" s="28"/>
      <c r="M38" s="28"/>
      <c r="N38" s="28"/>
      <c r="O38" s="28"/>
      <c r="P38" s="28"/>
      <c r="Q38" s="28"/>
      <c r="R38" s="29"/>
      <c r="S38" s="29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9"/>
      <c r="AN38" s="28"/>
      <c r="AO38" s="29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9"/>
      <c r="BD38" s="28"/>
    </row>
    <row r="39" spans="1:56" ht="27.95" customHeight="1" x14ac:dyDescent="0.25">
      <c r="A39" s="46" t="s">
        <v>236</v>
      </c>
      <c r="B39" s="47">
        <v>235.55628822616654</v>
      </c>
      <c r="C39" s="47">
        <f>B39+'2.2.1'!B39+'2.2.2'!B39-'2.2.3'!B39</f>
        <v>266.87239928736187</v>
      </c>
      <c r="D39" s="47">
        <f>C39+'2.2.1'!C39+'2.2.2'!C39-'2.2.3'!C39</f>
        <v>298.04897894784449</v>
      </c>
      <c r="E39" s="47">
        <f>D39+'2.2.1'!D39+'2.2.2'!D39-'2.2.3'!D39</f>
        <v>326.78087734930864</v>
      </c>
      <c r="F39" s="47">
        <f>E39+'2.2.1'!E39+'2.2.2'!E39-'2.2.3'!E39</f>
        <v>355.72696310679692</v>
      </c>
      <c r="G39" s="68">
        <f t="shared" si="0"/>
        <v>120.17067488063037</v>
      </c>
      <c r="H39" s="28"/>
      <c r="I39" s="28"/>
      <c r="J39" s="28"/>
      <c r="K39" s="29"/>
      <c r="L39" s="28"/>
      <c r="M39" s="28"/>
      <c r="N39" s="28"/>
      <c r="O39" s="28"/>
      <c r="P39" s="28"/>
      <c r="Q39" s="28"/>
      <c r="R39" s="29"/>
      <c r="S39" s="29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9"/>
      <c r="AN39" s="28"/>
      <c r="AO39" s="29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9"/>
      <c r="BD39" s="28"/>
    </row>
    <row r="40" spans="1:56" ht="27.95" customHeight="1" x14ac:dyDescent="0.25">
      <c r="A40" s="43" t="s">
        <v>237</v>
      </c>
      <c r="B40" s="44">
        <v>262.15697805935633</v>
      </c>
      <c r="C40" s="44">
        <f>B40+'2.2.1'!B40+'2.2.2'!B40-'2.2.3'!B40</f>
        <v>276.75858655624046</v>
      </c>
      <c r="D40" s="44">
        <f>C40+'2.2.1'!C40+'2.2.2'!C40-'2.2.3'!C40</f>
        <v>283.76812758646543</v>
      </c>
      <c r="E40" s="44">
        <f>D40+'2.2.1'!D40+'2.2.2'!D40-'2.2.3'!D40</f>
        <v>292.32249579296911</v>
      </c>
      <c r="F40" s="44">
        <f>E40+'2.2.1'!E40+'2.2.2'!E40-'2.2.3'!E40</f>
        <v>303.68470728076545</v>
      </c>
      <c r="G40" s="68">
        <f t="shared" si="0"/>
        <v>41.527729221409118</v>
      </c>
      <c r="H40" s="28"/>
      <c r="I40" s="28"/>
      <c r="J40" s="28"/>
      <c r="K40" s="29"/>
      <c r="L40" s="28"/>
      <c r="M40" s="28"/>
      <c r="N40" s="28"/>
      <c r="O40" s="28"/>
      <c r="P40" s="28"/>
      <c r="Q40" s="28"/>
      <c r="R40" s="29"/>
      <c r="S40" s="29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9"/>
      <c r="AN40" s="28"/>
      <c r="AO40" s="29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9"/>
      <c r="BD40" s="28"/>
    </row>
    <row r="41" spans="1:56" ht="27.95" customHeight="1" thickBot="1" x14ac:dyDescent="0.3">
      <c r="A41" s="52" t="s">
        <v>238</v>
      </c>
      <c r="B41" s="53">
        <v>220.83207495779425</v>
      </c>
      <c r="C41" s="53">
        <f>B41+'2.2.1'!B41+'2.2.2'!B41-'2.2.3'!B41</f>
        <v>239.71253750989951</v>
      </c>
      <c r="D41" s="53">
        <f>C41+'2.2.1'!C41+'2.2.2'!C41-'2.2.3'!C41</f>
        <v>256.35505270275632</v>
      </c>
      <c r="E41" s="53">
        <f>D41+'2.2.1'!D41+'2.2.2'!D41-'2.2.3'!D41</f>
        <v>275.98514499974988</v>
      </c>
      <c r="F41" s="53">
        <f>E41+'2.2.1'!E41+'2.2.2'!E41-'2.2.3'!E41</f>
        <v>297.499944501031</v>
      </c>
      <c r="G41" s="69">
        <f t="shared" si="0"/>
        <v>76.667869543236748</v>
      </c>
      <c r="H41" s="28"/>
      <c r="I41" s="28"/>
      <c r="J41" s="28"/>
      <c r="K41" s="29"/>
      <c r="L41" s="28"/>
      <c r="M41" s="28"/>
      <c r="N41" s="28"/>
      <c r="O41" s="28"/>
      <c r="P41" s="28"/>
      <c r="Q41" s="28"/>
      <c r="R41" s="29"/>
      <c r="S41" s="29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9"/>
      <c r="AN41" s="28"/>
      <c r="AO41" s="29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9"/>
      <c r="BD41" s="28"/>
    </row>
    <row r="42" spans="1:56" ht="27.95" customHeight="1" thickTop="1" thickBot="1" x14ac:dyDescent="0.3">
      <c r="A42" s="56" t="s">
        <v>239</v>
      </c>
      <c r="B42" s="57">
        <v>5296.1363128340026</v>
      </c>
      <c r="C42" s="57">
        <f>B42+'2.2.1'!B42+'2.2.2'!B42-'2.2.3'!B42</f>
        <v>5229.8799406300004</v>
      </c>
      <c r="D42" s="57">
        <f>C42+'2.2.1'!C42+'2.2.2'!C42-'2.2.3'!C42</f>
        <v>4879.2524977360008</v>
      </c>
      <c r="E42" s="57">
        <f>D42+'2.2.1'!D42+'2.2.2'!D42-'2.2.3'!D42</f>
        <v>4461.5881247470006</v>
      </c>
      <c r="F42" s="57">
        <f>E42+'2.2.1'!E42+'2.2.2'!E42-'2.2.3'!E42</f>
        <v>4110.8486492750017</v>
      </c>
      <c r="G42" s="70">
        <f t="shared" si="0"/>
        <v>-1185.287663559001</v>
      </c>
      <c r="H42" s="28"/>
      <c r="I42" s="28"/>
      <c r="J42" s="28"/>
      <c r="K42" s="29"/>
      <c r="L42" s="28"/>
      <c r="M42" s="28"/>
      <c r="N42" s="28"/>
      <c r="O42" s="28"/>
      <c r="P42" s="28"/>
      <c r="Q42" s="28"/>
      <c r="R42" s="29"/>
      <c r="S42" s="29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9"/>
      <c r="AN42" s="28"/>
      <c r="AO42" s="29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9"/>
      <c r="BD42" s="28"/>
    </row>
    <row r="43" spans="1:56" s="32" customFormat="1" ht="27.95" customHeight="1" thickTop="1" thickBot="1" x14ac:dyDescent="0.3">
      <c r="A43" s="64" t="s">
        <v>41</v>
      </c>
      <c r="B43" s="65">
        <v>3652.2071126712308</v>
      </c>
      <c r="C43" s="65">
        <v>3751.2525972242775</v>
      </c>
      <c r="D43" s="65">
        <v>3831.3461502681994</v>
      </c>
      <c r="E43" s="65">
        <v>4004.1385499645794</v>
      </c>
      <c r="F43" s="65">
        <v>4045.8432896570807</v>
      </c>
      <c r="G43" s="71">
        <f t="shared" si="0"/>
        <v>393.63617698584994</v>
      </c>
      <c r="H43" s="30"/>
      <c r="I43" s="30"/>
      <c r="J43" s="30"/>
      <c r="K43" s="31"/>
      <c r="L43" s="30"/>
      <c r="M43" s="30"/>
      <c r="N43" s="30"/>
      <c r="O43" s="30"/>
      <c r="P43" s="30"/>
      <c r="Q43" s="30"/>
      <c r="R43" s="31"/>
      <c r="S43" s="31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1"/>
      <c r="AN43" s="30"/>
      <c r="AO43" s="31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1"/>
      <c r="BD43" s="30"/>
    </row>
    <row r="44" spans="1:56" ht="27.95" customHeight="1" thickTop="1" thickBot="1" x14ac:dyDescent="0.3">
      <c r="A44" s="59" t="s">
        <v>9</v>
      </c>
      <c r="B44" s="60">
        <f>SUM(B5:B43)</f>
        <v>46309.999974426501</v>
      </c>
      <c r="C44" s="60">
        <f t="shared" ref="C44:F44" si="1">SUM(C5:C43)</f>
        <v>46750.986162396213</v>
      </c>
      <c r="D44" s="60">
        <f t="shared" si="1"/>
        <v>46151.633241601266</v>
      </c>
      <c r="E44" s="60">
        <f t="shared" si="1"/>
        <v>45371.577294184266</v>
      </c>
      <c r="F44" s="60">
        <f t="shared" si="1"/>
        <v>45188.960186402583</v>
      </c>
      <c r="G44" s="71">
        <f t="shared" si="0"/>
        <v>-1121.0397880239179</v>
      </c>
      <c r="H44" s="28"/>
      <c r="I44" s="28"/>
      <c r="J44" s="28"/>
      <c r="K44" s="29"/>
      <c r="L44" s="28"/>
      <c r="M44" s="28"/>
      <c r="N44" s="28"/>
      <c r="O44" s="28"/>
      <c r="P44" s="28"/>
      <c r="Q44" s="28"/>
      <c r="R44" s="29"/>
      <c r="S44" s="29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9"/>
      <c r="AN44" s="28"/>
      <c r="AO44" s="29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9"/>
      <c r="BD44" s="28"/>
    </row>
    <row r="45" spans="1:56" ht="26.25" customHeight="1" thickTop="1" x14ac:dyDescent="0.25">
      <c r="A45" s="22" t="s">
        <v>245</v>
      </c>
      <c r="B45" s="34"/>
      <c r="C45" s="35"/>
      <c r="D45" s="35"/>
      <c r="E45" s="35"/>
      <c r="F45" s="35"/>
      <c r="G45" s="35"/>
    </row>
    <row r="46" spans="1:56" ht="26.25" customHeight="1" x14ac:dyDescent="0.25">
      <c r="A46" s="36"/>
      <c r="B46" s="34"/>
      <c r="C46" s="30"/>
      <c r="D46" s="30"/>
      <c r="E46" s="30"/>
      <c r="F46" s="30"/>
      <c r="G46" s="30"/>
    </row>
    <row r="47" spans="1:56" ht="26.25" customHeight="1" x14ac:dyDescent="0.25">
      <c r="A47" s="36"/>
      <c r="B47" s="124"/>
      <c r="C47" s="124"/>
      <c r="D47" s="124"/>
      <c r="E47" s="124"/>
      <c r="F47" s="124"/>
      <c r="G47" s="124"/>
    </row>
    <row r="48" spans="1:56" ht="26.25" customHeight="1" x14ac:dyDescent="0.25">
      <c r="A48" s="36"/>
      <c r="B48" s="2"/>
      <c r="C48" s="30"/>
      <c r="D48" s="30"/>
      <c r="E48" s="30"/>
      <c r="F48" s="30"/>
      <c r="G48" s="30"/>
    </row>
    <row r="49" spans="1:1" x14ac:dyDescent="0.25">
      <c r="A49" s="22"/>
    </row>
  </sheetData>
  <sheetProtection algorithmName="SHA-512" hashValue="vRl+b6tM8itXgX8liiniNcma8RceFKjUb5kCIEMqf0mvJfsVWrpwFVwpcfMst7F4ZLm35Yrnu0y2DmfAb5OQ2w==" saltValue="M2G0fBRNQ1fTxllhNfFmxQ==" spinCount="100000" sheet="1" objects="1" scenarios="1"/>
  <mergeCells count="2">
    <mergeCell ref="A3:A4"/>
    <mergeCell ref="B3:F3"/>
  </mergeCells>
  <pageMargins left="0.7" right="0.7" top="0.78740157499999996" bottom="0.78740157499999996" header="0.3" footer="0.3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workbookViewId="0">
      <selection activeCell="F28" sqref="F28"/>
    </sheetView>
  </sheetViews>
  <sheetFormatPr baseColWidth="10" defaultColWidth="11.42578125" defaultRowHeight="15" x14ac:dyDescent="0.25"/>
  <cols>
    <col min="1" max="1" width="15.7109375" style="19" customWidth="1"/>
    <col min="2" max="2" width="19.140625" style="19" customWidth="1"/>
    <col min="3" max="3" width="18" style="19" customWidth="1"/>
    <col min="4" max="4" width="20.140625" style="19" customWidth="1"/>
    <col min="5" max="5" width="19.85546875" style="19" customWidth="1"/>
    <col min="6" max="6" width="15.7109375" style="19" customWidth="1"/>
    <col min="7" max="16384" width="11.42578125" style="19"/>
  </cols>
  <sheetData>
    <row r="1" spans="1:12" ht="18.75" x14ac:dyDescent="0.3">
      <c r="A1" s="79" t="s">
        <v>246</v>
      </c>
      <c r="B1" s="80"/>
      <c r="C1" s="80"/>
      <c r="D1" s="80"/>
      <c r="E1" s="80"/>
      <c r="F1" s="80"/>
    </row>
    <row r="2" spans="1:12" x14ac:dyDescent="0.25">
      <c r="A2" s="80"/>
      <c r="B2" s="80"/>
      <c r="C2" s="80"/>
      <c r="D2" s="80"/>
      <c r="E2" s="80"/>
      <c r="F2" s="80"/>
    </row>
    <row r="3" spans="1:12" ht="75" x14ac:dyDescent="0.25">
      <c r="A3" s="81" t="s">
        <v>1</v>
      </c>
      <c r="B3" s="82" t="s">
        <v>23</v>
      </c>
      <c r="C3" s="82" t="s">
        <v>24</v>
      </c>
      <c r="D3" s="82" t="s">
        <v>25</v>
      </c>
      <c r="E3" s="82" t="s">
        <v>26</v>
      </c>
      <c r="F3" s="83" t="s">
        <v>2</v>
      </c>
    </row>
    <row r="4" spans="1:12" x14ac:dyDescent="0.25">
      <c r="A4" s="84"/>
      <c r="B4" s="125" t="s">
        <v>3</v>
      </c>
      <c r="C4" s="125"/>
      <c r="D4" s="125"/>
      <c r="E4" s="125"/>
      <c r="F4" s="85"/>
    </row>
    <row r="5" spans="1:12" x14ac:dyDescent="0.25">
      <c r="A5" s="86">
        <v>2021</v>
      </c>
      <c r="B5" s="87">
        <v>0</v>
      </c>
      <c r="C5" s="87">
        <v>0</v>
      </c>
      <c r="D5" s="87">
        <v>0</v>
      </c>
      <c r="E5" s="87">
        <v>0</v>
      </c>
      <c r="F5" s="88">
        <v>0</v>
      </c>
      <c r="H5" s="20"/>
      <c r="I5" s="20"/>
      <c r="J5" s="20"/>
      <c r="K5" s="20"/>
      <c r="L5" s="20"/>
    </row>
    <row r="6" spans="1:12" x14ac:dyDescent="0.25">
      <c r="A6" s="86">
        <v>2025</v>
      </c>
      <c r="B6" s="87">
        <v>348.10686029970958</v>
      </c>
      <c r="C6" s="87">
        <v>2025.320108038273</v>
      </c>
      <c r="D6" s="87">
        <v>693.18155186545971</v>
      </c>
      <c r="E6" s="87">
        <v>630.32909563413898</v>
      </c>
      <c r="F6" s="88">
        <v>3696.9376158375812</v>
      </c>
      <c r="H6" s="20"/>
      <c r="I6" s="20"/>
      <c r="J6" s="20"/>
      <c r="K6" s="20"/>
      <c r="L6" s="20"/>
    </row>
    <row r="7" spans="1:12" x14ac:dyDescent="0.25">
      <c r="A7" s="86">
        <v>2030</v>
      </c>
      <c r="B7" s="87">
        <v>736.97410415394233</v>
      </c>
      <c r="C7" s="87">
        <v>4349.0992587497267</v>
      </c>
      <c r="D7" s="87">
        <v>1645.936578406398</v>
      </c>
      <c r="E7" s="87">
        <v>1564.2886669096065</v>
      </c>
      <c r="F7" s="88">
        <v>8296.298608219673</v>
      </c>
      <c r="H7" s="20"/>
      <c r="I7" s="20"/>
      <c r="J7" s="20"/>
      <c r="K7" s="20"/>
      <c r="L7" s="20"/>
    </row>
    <row r="8" spans="1:12" x14ac:dyDescent="0.25">
      <c r="A8" s="86">
        <v>2035</v>
      </c>
      <c r="B8" s="87">
        <v>1128.1006057589882</v>
      </c>
      <c r="C8" s="87">
        <v>6665.3768053381946</v>
      </c>
      <c r="D8" s="87">
        <v>2599.0966264699387</v>
      </c>
      <c r="E8" s="87">
        <v>2532.7104787738103</v>
      </c>
      <c r="F8" s="88">
        <v>12925.284516340931</v>
      </c>
      <c r="H8" s="20"/>
      <c r="I8" s="20"/>
      <c r="J8" s="20"/>
      <c r="K8" s="20"/>
      <c r="L8" s="20"/>
    </row>
    <row r="9" spans="1:12" x14ac:dyDescent="0.25">
      <c r="A9" s="86">
        <v>2040</v>
      </c>
      <c r="B9" s="87">
        <v>1545.1284056861914</v>
      </c>
      <c r="C9" s="87">
        <v>9113.4082284463057</v>
      </c>
      <c r="D9" s="87">
        <v>3558.956413140982</v>
      </c>
      <c r="E9" s="87">
        <v>3507.4667388483276</v>
      </c>
      <c r="F9" s="88">
        <v>17724.959786121806</v>
      </c>
      <c r="G9" s="20"/>
      <c r="H9" s="20"/>
      <c r="I9" s="20"/>
      <c r="J9" s="20"/>
      <c r="K9" s="20"/>
      <c r="L9" s="20"/>
    </row>
    <row r="10" spans="1:12" x14ac:dyDescent="0.25">
      <c r="A10" s="84"/>
      <c r="B10" s="126" t="s">
        <v>47</v>
      </c>
      <c r="C10" s="127"/>
      <c r="D10" s="127"/>
      <c r="E10" s="127"/>
      <c r="F10" s="74"/>
    </row>
    <row r="11" spans="1:12" x14ac:dyDescent="0.25">
      <c r="A11" s="86" t="s">
        <v>240</v>
      </c>
      <c r="B11" s="87">
        <v>348.10686029970958</v>
      </c>
      <c r="C11" s="87">
        <v>2025.320108038273</v>
      </c>
      <c r="D11" s="87">
        <v>693.18155186545971</v>
      </c>
      <c r="E11" s="87">
        <v>630.32909563413898</v>
      </c>
      <c r="F11" s="88">
        <v>3696.9376158375812</v>
      </c>
    </row>
    <row r="12" spans="1:12" x14ac:dyDescent="0.25">
      <c r="A12" s="86" t="s">
        <v>241</v>
      </c>
      <c r="B12" s="87">
        <v>388.86724385423275</v>
      </c>
      <c r="C12" s="87">
        <v>2323.7791507114534</v>
      </c>
      <c r="D12" s="87">
        <v>952.75502654093827</v>
      </c>
      <c r="E12" s="87">
        <v>933.95957127546751</v>
      </c>
      <c r="F12" s="88">
        <v>4599.3609923820914</v>
      </c>
    </row>
    <row r="13" spans="1:12" x14ac:dyDescent="0.25">
      <c r="A13" s="86" t="s">
        <v>242</v>
      </c>
      <c r="B13" s="87">
        <v>391.12650160504586</v>
      </c>
      <c r="C13" s="87">
        <v>2316.2775465884679</v>
      </c>
      <c r="D13" s="87">
        <v>953.16004806354067</v>
      </c>
      <c r="E13" s="87">
        <v>968.42181186420385</v>
      </c>
      <c r="F13" s="88">
        <v>4628.985908121258</v>
      </c>
    </row>
    <row r="14" spans="1:12" x14ac:dyDescent="0.25">
      <c r="A14" s="86" t="s">
        <v>243</v>
      </c>
      <c r="B14" s="87">
        <v>417.0277999272032</v>
      </c>
      <c r="C14" s="87">
        <v>2448.0314231081111</v>
      </c>
      <c r="D14" s="87">
        <v>959.85978667104337</v>
      </c>
      <c r="E14" s="87">
        <v>974.75626007451729</v>
      </c>
      <c r="F14" s="88">
        <v>4799.6752697808752</v>
      </c>
    </row>
    <row r="15" spans="1:12" x14ac:dyDescent="0.25">
      <c r="A15" s="76" t="s">
        <v>244</v>
      </c>
      <c r="B15" s="89">
        <f>SUM(B11:B14)</f>
        <v>1545.1284056861914</v>
      </c>
      <c r="C15" s="90">
        <f>SUM(C11:C14)</f>
        <v>9113.4082284463057</v>
      </c>
      <c r="D15" s="90">
        <f>SUM(D11:D14)</f>
        <v>3558.956413140982</v>
      </c>
      <c r="E15" s="90">
        <f>SUM(E11:E14)</f>
        <v>3507.4667388483276</v>
      </c>
      <c r="F15" s="91">
        <f>SUM(F11:F14)</f>
        <v>17724.959786121806</v>
      </c>
    </row>
    <row r="16" spans="1:12" x14ac:dyDescent="0.25">
      <c r="A16" s="84"/>
      <c r="B16" s="128" t="s">
        <v>6</v>
      </c>
      <c r="C16" s="128"/>
      <c r="D16" s="128"/>
      <c r="E16" s="128"/>
      <c r="F16" s="92"/>
    </row>
    <row r="17" spans="1:12" x14ac:dyDescent="0.25">
      <c r="A17" s="93" t="s">
        <v>240</v>
      </c>
      <c r="B17" s="94">
        <f>B11/$F11*100</f>
        <v>9.4160869474353355</v>
      </c>
      <c r="C17" s="95">
        <f t="shared" ref="C17:F17" si="0">C11/$F11*100</f>
        <v>54.783724219793598</v>
      </c>
      <c r="D17" s="95">
        <f t="shared" si="0"/>
        <v>18.75015550427166</v>
      </c>
      <c r="E17" s="95">
        <f t="shared" si="0"/>
        <v>17.050033328499406</v>
      </c>
      <c r="F17" s="96">
        <f t="shared" si="0"/>
        <v>100</v>
      </c>
    </row>
    <row r="18" spans="1:12" x14ac:dyDescent="0.25">
      <c r="A18" s="97" t="s">
        <v>241</v>
      </c>
      <c r="B18" s="98">
        <f t="shared" ref="B18:F18" si="1">B12/$F12*100</f>
        <v>8.4548102333848654</v>
      </c>
      <c r="C18" s="99">
        <f t="shared" si="1"/>
        <v>50.523956579192685</v>
      </c>
      <c r="D18" s="99">
        <f t="shared" si="1"/>
        <v>20.714943404507359</v>
      </c>
      <c r="E18" s="99">
        <f t="shared" si="1"/>
        <v>20.306289782915108</v>
      </c>
      <c r="F18" s="88">
        <f t="shared" si="1"/>
        <v>100</v>
      </c>
      <c r="H18" s="21"/>
      <c r="I18" s="21"/>
      <c r="J18" s="21"/>
      <c r="K18" s="21"/>
      <c r="L18" s="21"/>
    </row>
    <row r="19" spans="1:12" x14ac:dyDescent="0.25">
      <c r="A19" s="97" t="s">
        <v>242</v>
      </c>
      <c r="B19" s="98">
        <f t="shared" ref="B19:F19" si="2">B13/$F13*100</f>
        <v>8.4495072866573118</v>
      </c>
      <c r="C19" s="99">
        <f t="shared" si="2"/>
        <v>50.038552559097404</v>
      </c>
      <c r="D19" s="99">
        <f t="shared" si="2"/>
        <v>20.591120106701613</v>
      </c>
      <c r="E19" s="99">
        <f t="shared" si="2"/>
        <v>20.920820047543675</v>
      </c>
      <c r="F19" s="88">
        <f t="shared" si="2"/>
        <v>100</v>
      </c>
      <c r="H19" s="21"/>
      <c r="I19" s="21"/>
      <c r="J19" s="21"/>
      <c r="K19" s="21"/>
      <c r="L19" s="21"/>
    </row>
    <row r="20" spans="1:12" x14ac:dyDescent="0.25">
      <c r="A20" s="100" t="s">
        <v>243</v>
      </c>
      <c r="B20" s="98">
        <f t="shared" ref="B20:F20" si="3">B14/$F14*100</f>
        <v>8.6886669719687557</v>
      </c>
      <c r="C20" s="99">
        <f t="shared" si="3"/>
        <v>51.004105184388315</v>
      </c>
      <c r="D20" s="99">
        <f t="shared" si="3"/>
        <v>19.998431825469414</v>
      </c>
      <c r="E20" s="99">
        <f t="shared" si="3"/>
        <v>20.308796018173513</v>
      </c>
      <c r="F20" s="88">
        <f t="shared" si="3"/>
        <v>100</v>
      </c>
      <c r="H20" s="21"/>
      <c r="I20" s="21"/>
      <c r="J20" s="21"/>
      <c r="K20" s="21"/>
      <c r="L20" s="21"/>
    </row>
    <row r="21" spans="1:12" x14ac:dyDescent="0.25">
      <c r="A21" s="100" t="s">
        <v>244</v>
      </c>
      <c r="B21" s="101">
        <f t="shared" ref="B21:F21" si="4">B15/$F15*100</f>
        <v>8.7172463256925852</v>
      </c>
      <c r="C21" s="102">
        <f t="shared" si="4"/>
        <v>51.415677882563507</v>
      </c>
      <c r="D21" s="102">
        <f t="shared" si="4"/>
        <v>20.07878413313837</v>
      </c>
      <c r="E21" s="102">
        <f t="shared" si="4"/>
        <v>19.788291658605537</v>
      </c>
      <c r="F21" s="91">
        <f t="shared" si="4"/>
        <v>100</v>
      </c>
    </row>
    <row r="22" spans="1:12" x14ac:dyDescent="0.25">
      <c r="A22" s="103" t="s">
        <v>245</v>
      </c>
      <c r="B22" s="80"/>
      <c r="C22" s="80"/>
      <c r="D22" s="80"/>
      <c r="E22" s="80"/>
      <c r="F22" s="80"/>
    </row>
    <row r="24" spans="1:12" x14ac:dyDescent="0.25">
      <c r="B24" s="48"/>
      <c r="C24" s="48"/>
      <c r="D24" s="48"/>
      <c r="E24" s="48"/>
      <c r="F24" s="48"/>
    </row>
    <row r="25" spans="1:12" x14ac:dyDescent="0.25">
      <c r="B25" s="48"/>
      <c r="C25" s="48"/>
      <c r="D25" s="48"/>
      <c r="E25" s="48"/>
      <c r="F25" s="48"/>
    </row>
    <row r="26" spans="1:12" x14ac:dyDescent="0.25">
      <c r="B26" s="48"/>
      <c r="C26" s="48"/>
      <c r="D26" s="48"/>
      <c r="E26" s="48"/>
      <c r="F26" s="48"/>
    </row>
    <row r="27" spans="1:12" x14ac:dyDescent="0.25">
      <c r="B27" s="48"/>
      <c r="C27" s="48"/>
      <c r="D27" s="48"/>
      <c r="E27" s="48"/>
      <c r="F27" s="48"/>
    </row>
  </sheetData>
  <sheetProtection algorithmName="SHA-512" hashValue="j6KN3KmiiPEV17IyWwvZBTOAoaUj8SItdprCMG7iN4bz1EZQ8e9yLi3kAC5kWwWEsvkfC1s6K5Bhif8Rtqac6Q==" saltValue="Z0GS7jHRWFxqhxgaTHOwqQ==" spinCount="100000" sheet="1" objects="1" scenarios="1"/>
  <mergeCells count="3">
    <mergeCell ref="B4:E4"/>
    <mergeCell ref="B10:E10"/>
    <mergeCell ref="B16:E16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7"/>
  <sheetViews>
    <sheetView workbookViewId="0">
      <selection activeCell="E6" sqref="E6:E7"/>
    </sheetView>
  </sheetViews>
  <sheetFormatPr baseColWidth="10" defaultColWidth="11.42578125" defaultRowHeight="15" x14ac:dyDescent="0.25"/>
  <cols>
    <col min="1" max="1" width="15.7109375" style="19" customWidth="1"/>
    <col min="2" max="2" width="19.140625" style="19" customWidth="1"/>
    <col min="3" max="3" width="18" style="19" customWidth="1"/>
    <col min="4" max="4" width="20.140625" style="19" customWidth="1"/>
    <col min="5" max="5" width="19.85546875" style="19" customWidth="1"/>
    <col min="6" max="6" width="15.7109375" style="19" customWidth="1"/>
    <col min="7" max="16384" width="11.42578125" style="19"/>
  </cols>
  <sheetData>
    <row r="1" spans="1:12" ht="18.75" x14ac:dyDescent="0.3">
      <c r="A1" s="79" t="s">
        <v>247</v>
      </c>
      <c r="B1" s="80"/>
      <c r="C1" s="80"/>
      <c r="D1" s="80"/>
      <c r="E1" s="80"/>
      <c r="F1" s="80"/>
    </row>
    <row r="2" spans="1:12" x14ac:dyDescent="0.25">
      <c r="A2" s="80"/>
      <c r="B2" s="80"/>
      <c r="C2" s="80"/>
      <c r="D2" s="80"/>
      <c r="E2" s="80"/>
      <c r="F2" s="80"/>
    </row>
    <row r="3" spans="1:12" ht="75" x14ac:dyDescent="0.25">
      <c r="A3" s="81" t="s">
        <v>1</v>
      </c>
      <c r="B3" s="82" t="s">
        <v>23</v>
      </c>
      <c r="C3" s="82" t="s">
        <v>24</v>
      </c>
      <c r="D3" s="82" t="s">
        <v>25</v>
      </c>
      <c r="E3" s="82" t="s">
        <v>26</v>
      </c>
      <c r="F3" s="83" t="s">
        <v>2</v>
      </c>
    </row>
    <row r="4" spans="1:12" x14ac:dyDescent="0.25">
      <c r="A4" s="84"/>
      <c r="B4" s="125" t="s">
        <v>3</v>
      </c>
      <c r="C4" s="125"/>
      <c r="D4" s="125"/>
      <c r="E4" s="125"/>
      <c r="F4" s="85"/>
    </row>
    <row r="5" spans="1:12" x14ac:dyDescent="0.25">
      <c r="A5" s="86">
        <v>2021</v>
      </c>
      <c r="B5" s="87">
        <v>0</v>
      </c>
      <c r="C5" s="87">
        <v>0</v>
      </c>
      <c r="D5" s="87">
        <v>0</v>
      </c>
      <c r="E5" s="87">
        <v>0</v>
      </c>
      <c r="F5" s="88">
        <v>0</v>
      </c>
      <c r="H5" s="20"/>
      <c r="I5" s="20"/>
      <c r="J5" s="20"/>
      <c r="K5" s="20"/>
      <c r="L5" s="20"/>
    </row>
    <row r="6" spans="1:12" x14ac:dyDescent="0.25">
      <c r="A6" s="86">
        <v>2025</v>
      </c>
      <c r="B6" s="87">
        <v>23.750905809470126</v>
      </c>
      <c r="C6" s="87">
        <v>-115.02150454681802</v>
      </c>
      <c r="D6" s="87">
        <v>207.38353828840866</v>
      </c>
      <c r="E6" s="87">
        <v>357.31537698254306</v>
      </c>
      <c r="F6" s="88">
        <v>473.42831653360383</v>
      </c>
      <c r="H6" s="20"/>
      <c r="I6" s="20"/>
      <c r="J6" s="20"/>
      <c r="K6" s="20"/>
      <c r="L6" s="20"/>
    </row>
    <row r="7" spans="1:12" x14ac:dyDescent="0.25">
      <c r="A7" s="86">
        <v>2030</v>
      </c>
      <c r="B7" s="87">
        <v>-112.03091945692987</v>
      </c>
      <c r="C7" s="87">
        <v>-440.76129730218327</v>
      </c>
      <c r="D7" s="87">
        <v>357.09970013470326</v>
      </c>
      <c r="E7" s="87">
        <v>604.51622159959425</v>
      </c>
      <c r="F7" s="88">
        <v>408.8237049751844</v>
      </c>
      <c r="H7" s="20"/>
      <c r="I7" s="20"/>
      <c r="J7" s="20"/>
      <c r="K7" s="20"/>
      <c r="L7" s="20"/>
    </row>
    <row r="8" spans="1:12" x14ac:dyDescent="0.25">
      <c r="A8" s="86">
        <v>2035</v>
      </c>
      <c r="B8" s="87">
        <v>-305.9864674061331</v>
      </c>
      <c r="C8" s="87">
        <v>-789.89942784726679</v>
      </c>
      <c r="D8" s="87">
        <v>532.99093625331807</v>
      </c>
      <c r="E8" s="87">
        <v>791.75202635618632</v>
      </c>
      <c r="F8" s="88">
        <v>228.85706735610449</v>
      </c>
      <c r="H8" s="20"/>
      <c r="I8" s="20"/>
      <c r="J8" s="20"/>
      <c r="K8" s="20"/>
      <c r="L8" s="20"/>
    </row>
    <row r="9" spans="1:12" x14ac:dyDescent="0.25">
      <c r="A9" s="86">
        <v>2040</v>
      </c>
      <c r="B9" s="87">
        <v>-502.30933843702826</v>
      </c>
      <c r="C9" s="87">
        <v>-1193.1665398529913</v>
      </c>
      <c r="D9" s="87">
        <v>751.96609053136217</v>
      </c>
      <c r="E9" s="87">
        <v>940.33411702757974</v>
      </c>
      <c r="F9" s="88">
        <v>-3.1756707310775028</v>
      </c>
      <c r="G9" s="20"/>
      <c r="H9" s="20"/>
      <c r="I9" s="20"/>
      <c r="J9" s="20"/>
      <c r="K9" s="20"/>
      <c r="L9" s="20"/>
    </row>
    <row r="10" spans="1:12" x14ac:dyDescent="0.25">
      <c r="A10" s="84"/>
      <c r="B10" s="126" t="s">
        <v>48</v>
      </c>
      <c r="C10" s="127"/>
      <c r="D10" s="127"/>
      <c r="E10" s="127"/>
      <c r="F10" s="74"/>
    </row>
    <row r="11" spans="1:12" x14ac:dyDescent="0.25">
      <c r="A11" s="86" t="s">
        <v>240</v>
      </c>
      <c r="B11" s="87">
        <f>B6-B5</f>
        <v>23.750905809470126</v>
      </c>
      <c r="C11" s="87">
        <f t="shared" ref="C11:E11" si="0">C6-C5</f>
        <v>-115.02150454681802</v>
      </c>
      <c r="D11" s="87">
        <f t="shared" si="0"/>
        <v>207.38353828840866</v>
      </c>
      <c r="E11" s="87">
        <f t="shared" si="0"/>
        <v>357.31537698254306</v>
      </c>
      <c r="F11" s="88">
        <f>F6-F5</f>
        <v>473.42831653360383</v>
      </c>
    </row>
    <row r="12" spans="1:12" x14ac:dyDescent="0.25">
      <c r="A12" s="86" t="s">
        <v>241</v>
      </c>
      <c r="B12" s="87">
        <f t="shared" ref="B12:F12" si="1">B7-B6</f>
        <v>-135.78182526640001</v>
      </c>
      <c r="C12" s="87">
        <f t="shared" si="1"/>
        <v>-325.73979275536522</v>
      </c>
      <c r="D12" s="87">
        <f t="shared" si="1"/>
        <v>149.7161618462946</v>
      </c>
      <c r="E12" s="87">
        <f t="shared" si="1"/>
        <v>247.20084461705119</v>
      </c>
      <c r="F12" s="88">
        <f t="shared" si="1"/>
        <v>-64.604611558419435</v>
      </c>
    </row>
    <row r="13" spans="1:12" x14ac:dyDescent="0.25">
      <c r="A13" s="86" t="s">
        <v>242</v>
      </c>
      <c r="B13" s="87">
        <f t="shared" ref="B13:F13" si="2">B8-B7</f>
        <v>-193.95554794920324</v>
      </c>
      <c r="C13" s="87">
        <f t="shared" si="2"/>
        <v>-349.13813054508353</v>
      </c>
      <c r="D13" s="87">
        <f t="shared" si="2"/>
        <v>175.89123611861481</v>
      </c>
      <c r="E13" s="87">
        <f t="shared" si="2"/>
        <v>187.23580475659207</v>
      </c>
      <c r="F13" s="88">
        <f t="shared" si="2"/>
        <v>-179.9666376190799</v>
      </c>
    </row>
    <row r="14" spans="1:12" x14ac:dyDescent="0.25">
      <c r="A14" s="86" t="s">
        <v>243</v>
      </c>
      <c r="B14" s="87">
        <f t="shared" ref="B14:F14" si="3">B9-B8</f>
        <v>-196.32287103089516</v>
      </c>
      <c r="C14" s="87">
        <f t="shared" si="3"/>
        <v>-403.26711200572447</v>
      </c>
      <c r="D14" s="87">
        <f t="shared" si="3"/>
        <v>218.9751542780441</v>
      </c>
      <c r="E14" s="87">
        <f t="shared" si="3"/>
        <v>148.58209067139342</v>
      </c>
      <c r="F14" s="88">
        <f t="shared" si="3"/>
        <v>-232.032738087182</v>
      </c>
    </row>
    <row r="15" spans="1:12" x14ac:dyDescent="0.25">
      <c r="A15" s="76" t="s">
        <v>244</v>
      </c>
      <c r="B15" s="89">
        <f>SUM(B11:B14)</f>
        <v>-502.30933843702826</v>
      </c>
      <c r="C15" s="90">
        <f t="shared" ref="C15:E15" si="4">SUM(C11:C14)</f>
        <v>-1193.1665398529913</v>
      </c>
      <c r="D15" s="90">
        <f t="shared" si="4"/>
        <v>751.96609053136217</v>
      </c>
      <c r="E15" s="90">
        <f t="shared" si="4"/>
        <v>940.33411702757974</v>
      </c>
      <c r="F15" s="91">
        <f>SUM(F11:F14)</f>
        <v>-3.1756707310775028</v>
      </c>
    </row>
    <row r="16" spans="1:12" x14ac:dyDescent="0.25">
      <c r="A16" s="84"/>
      <c r="B16" s="128" t="s">
        <v>6</v>
      </c>
      <c r="C16" s="128"/>
      <c r="D16" s="128"/>
      <c r="E16" s="128"/>
      <c r="F16" s="92"/>
    </row>
    <row r="17" spans="1:12" x14ac:dyDescent="0.25">
      <c r="A17" s="93" t="s">
        <v>240</v>
      </c>
      <c r="B17" s="94" t="str">
        <f>IF(MIN($B11:$E11)&lt;0,"---",B11/$F11*100)</f>
        <v>---</v>
      </c>
      <c r="C17" s="95" t="str">
        <f t="shared" ref="C17:F17" si="5">IF(MIN($B11:$E11)&lt;0,"---",C11/$F11*100)</f>
        <v>---</v>
      </c>
      <c r="D17" s="95" t="str">
        <f t="shared" si="5"/>
        <v>---</v>
      </c>
      <c r="E17" s="95" t="str">
        <f t="shared" si="5"/>
        <v>---</v>
      </c>
      <c r="F17" s="104" t="str">
        <f t="shared" si="5"/>
        <v>---</v>
      </c>
    </row>
    <row r="18" spans="1:12" x14ac:dyDescent="0.25">
      <c r="A18" s="97" t="s">
        <v>241</v>
      </c>
      <c r="B18" s="98" t="str">
        <f t="shared" ref="B18:F18" si="6">IF(MIN($B12:$E12)&lt;0,"---",B12/$F12*100)</f>
        <v>---</v>
      </c>
      <c r="C18" s="99" t="str">
        <f t="shared" si="6"/>
        <v>---</v>
      </c>
      <c r="D18" s="99" t="str">
        <f t="shared" si="6"/>
        <v>---</v>
      </c>
      <c r="E18" s="99" t="str">
        <f t="shared" si="6"/>
        <v>---</v>
      </c>
      <c r="F18" s="105" t="str">
        <f t="shared" si="6"/>
        <v>---</v>
      </c>
      <c r="H18" s="21"/>
      <c r="I18" s="21"/>
      <c r="J18" s="21"/>
      <c r="K18" s="21"/>
      <c r="L18" s="21"/>
    </row>
    <row r="19" spans="1:12" x14ac:dyDescent="0.25">
      <c r="A19" s="97" t="s">
        <v>242</v>
      </c>
      <c r="B19" s="98" t="str">
        <f t="shared" ref="B19:F19" si="7">IF(MIN($B13:$E13)&lt;0,"---",B13/$F13*100)</f>
        <v>---</v>
      </c>
      <c r="C19" s="99" t="str">
        <f t="shared" si="7"/>
        <v>---</v>
      </c>
      <c r="D19" s="99" t="str">
        <f t="shared" si="7"/>
        <v>---</v>
      </c>
      <c r="E19" s="99" t="str">
        <f t="shared" si="7"/>
        <v>---</v>
      </c>
      <c r="F19" s="105" t="str">
        <f t="shared" si="7"/>
        <v>---</v>
      </c>
      <c r="H19" s="21"/>
      <c r="I19" s="21"/>
      <c r="J19" s="21"/>
      <c r="K19" s="21"/>
      <c r="L19" s="21"/>
    </row>
    <row r="20" spans="1:12" x14ac:dyDescent="0.25">
      <c r="A20" s="100" t="s">
        <v>243</v>
      </c>
      <c r="B20" s="98" t="str">
        <f t="shared" ref="B20:F20" si="8">IF(MIN($B14:$E14)&lt;0,"---",B14/$F14*100)</f>
        <v>---</v>
      </c>
      <c r="C20" s="99" t="str">
        <f t="shared" si="8"/>
        <v>---</v>
      </c>
      <c r="D20" s="99" t="str">
        <f t="shared" si="8"/>
        <v>---</v>
      </c>
      <c r="E20" s="99" t="str">
        <f t="shared" si="8"/>
        <v>---</v>
      </c>
      <c r="F20" s="105" t="str">
        <f t="shared" si="8"/>
        <v>---</v>
      </c>
      <c r="H20" s="21"/>
      <c r="I20" s="21"/>
      <c r="J20" s="21"/>
      <c r="K20" s="21"/>
      <c r="L20" s="21"/>
    </row>
    <row r="21" spans="1:12" x14ac:dyDescent="0.25">
      <c r="A21" s="100" t="s">
        <v>244</v>
      </c>
      <c r="B21" s="101" t="str">
        <f t="shared" ref="B21:F21" si="9">IF(MIN($B15:$E15)&lt;0,"---",B15/$F15*100)</f>
        <v>---</v>
      </c>
      <c r="C21" s="102" t="str">
        <f t="shared" si="9"/>
        <v>---</v>
      </c>
      <c r="D21" s="102" t="str">
        <f t="shared" si="9"/>
        <v>---</v>
      </c>
      <c r="E21" s="102" t="str">
        <f t="shared" si="9"/>
        <v>---</v>
      </c>
      <c r="F21" s="106" t="str">
        <f t="shared" si="9"/>
        <v>---</v>
      </c>
    </row>
    <row r="22" spans="1:12" x14ac:dyDescent="0.25">
      <c r="A22" s="103" t="s">
        <v>245</v>
      </c>
      <c r="B22" s="80"/>
      <c r="C22" s="80"/>
      <c r="D22" s="80"/>
      <c r="E22" s="80"/>
      <c r="F22" s="80"/>
    </row>
    <row r="24" spans="1:12" x14ac:dyDescent="0.25">
      <c r="B24" s="48"/>
      <c r="C24" s="48"/>
      <c r="D24" s="48"/>
      <c r="E24" s="48"/>
      <c r="F24" s="48"/>
    </row>
    <row r="25" spans="1:12" x14ac:dyDescent="0.25">
      <c r="B25" s="48"/>
      <c r="C25" s="48"/>
      <c r="D25" s="48"/>
      <c r="E25" s="48"/>
      <c r="F25" s="48"/>
    </row>
    <row r="26" spans="1:12" x14ac:dyDescent="0.25">
      <c r="B26" s="48"/>
      <c r="C26" s="48"/>
      <c r="D26" s="48"/>
      <c r="E26" s="48"/>
      <c r="F26" s="48"/>
    </row>
    <row r="27" spans="1:12" x14ac:dyDescent="0.25">
      <c r="B27" s="48"/>
      <c r="C27" s="48"/>
      <c r="D27" s="48"/>
      <c r="E27" s="48"/>
      <c r="F27" s="48"/>
    </row>
  </sheetData>
  <sheetProtection algorithmName="SHA-512" hashValue="ARc0wRrnCQwslZHdYXl0IulhbG4+E0yvwDWfvaEoeRo1aL+PYpSOKqlY6CDyFf2ZMu1/YH4uMek/X7p3IbHJeA==" saltValue="ucaVpR5BdSkvpuE4qiMjkA==" spinCount="100000" sheet="1" objects="1" scenarios="1"/>
  <mergeCells count="3">
    <mergeCell ref="B4:E4"/>
    <mergeCell ref="B10:E10"/>
    <mergeCell ref="B16:E16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workbookViewId="0">
      <selection activeCell="J16" sqref="J16"/>
    </sheetView>
  </sheetViews>
  <sheetFormatPr baseColWidth="10" defaultColWidth="11.42578125" defaultRowHeight="15" x14ac:dyDescent="0.25"/>
  <cols>
    <col min="1" max="1" width="15.7109375" style="19" customWidth="1"/>
    <col min="2" max="2" width="19.140625" style="19" customWidth="1"/>
    <col min="3" max="3" width="18" style="19" customWidth="1"/>
    <col min="4" max="4" width="20.140625" style="19" customWidth="1"/>
    <col min="5" max="5" width="19.85546875" style="19" customWidth="1"/>
    <col min="6" max="6" width="15.7109375" style="19" customWidth="1"/>
    <col min="7" max="7" width="15.42578125" style="19" customWidth="1"/>
    <col min="8" max="16384" width="11.42578125" style="19"/>
  </cols>
  <sheetData>
    <row r="1" spans="1:12" ht="18.75" x14ac:dyDescent="0.3">
      <c r="A1" s="79" t="s">
        <v>248</v>
      </c>
      <c r="B1" s="80"/>
      <c r="C1" s="80"/>
      <c r="D1" s="80"/>
      <c r="E1" s="80"/>
      <c r="F1" s="80"/>
      <c r="G1" s="80"/>
    </row>
    <row r="2" spans="1:12" x14ac:dyDescent="0.25">
      <c r="A2" s="80"/>
      <c r="B2" s="80"/>
      <c r="C2" s="80"/>
      <c r="D2" s="80"/>
      <c r="E2" s="80"/>
      <c r="F2" s="80"/>
      <c r="G2" s="80"/>
    </row>
    <row r="3" spans="1:12" ht="75" x14ac:dyDescent="0.25">
      <c r="A3" s="81" t="s">
        <v>1</v>
      </c>
      <c r="B3" s="82" t="s">
        <v>23</v>
      </c>
      <c r="C3" s="82" t="s">
        <v>24</v>
      </c>
      <c r="D3" s="82" t="s">
        <v>25</v>
      </c>
      <c r="E3" s="82" t="s">
        <v>26</v>
      </c>
      <c r="F3" s="83" t="s">
        <v>2</v>
      </c>
      <c r="G3" s="80"/>
    </row>
    <row r="4" spans="1:12" ht="15.75" x14ac:dyDescent="0.25">
      <c r="A4" s="84"/>
      <c r="B4" s="129" t="s">
        <v>27</v>
      </c>
      <c r="C4" s="125"/>
      <c r="D4" s="125"/>
      <c r="E4" s="125"/>
      <c r="F4" s="85"/>
      <c r="G4" s="80"/>
    </row>
    <row r="5" spans="1:12" x14ac:dyDescent="0.25">
      <c r="A5" s="86">
        <v>2021</v>
      </c>
      <c r="B5" s="87">
        <v>5296.1363128340008</v>
      </c>
      <c r="C5" s="87">
        <v>18666.883638130235</v>
      </c>
      <c r="D5" s="87">
        <v>12725.696347910454</v>
      </c>
      <c r="E5" s="87">
        <v>5969.0765628805793</v>
      </c>
      <c r="F5" s="88">
        <v>42657.792861755275</v>
      </c>
      <c r="G5" s="80"/>
      <c r="H5" s="20"/>
      <c r="I5" s="20"/>
      <c r="J5" s="20"/>
      <c r="K5" s="20"/>
      <c r="L5" s="20"/>
    </row>
    <row r="6" spans="1:12" x14ac:dyDescent="0.25">
      <c r="A6" s="86">
        <v>2025</v>
      </c>
      <c r="B6" s="87">
        <v>4858.022174520821</v>
      </c>
      <c r="C6" s="87">
        <v>16669.801051037633</v>
      </c>
      <c r="D6" s="87">
        <v>11844.118599810428</v>
      </c>
      <c r="E6" s="87">
        <v>5457.4258074319314</v>
      </c>
      <c r="F6" s="88">
        <v>38829.367632800815</v>
      </c>
      <c r="G6" s="80"/>
      <c r="H6" s="20"/>
      <c r="I6" s="20"/>
      <c r="J6" s="20"/>
      <c r="K6" s="20"/>
      <c r="L6" s="20"/>
    </row>
    <row r="7" spans="1:12" x14ac:dyDescent="0.25">
      <c r="A7" s="86">
        <v>2030</v>
      </c>
      <c r="B7" s="87">
        <v>4254.3093130389871</v>
      </c>
      <c r="C7" s="87">
        <v>13996.409985278286</v>
      </c>
      <c r="D7" s="87">
        <v>10536.207954987034</v>
      </c>
      <c r="E7" s="87">
        <v>4828.2375248339231</v>
      </c>
      <c r="F7" s="88">
        <v>33615.164778138227</v>
      </c>
      <c r="G7" s="80"/>
      <c r="H7" s="20"/>
      <c r="I7" s="20"/>
      <c r="J7" s="20"/>
      <c r="K7" s="20"/>
      <c r="L7" s="20"/>
    </row>
    <row r="8" spans="1:12" x14ac:dyDescent="0.25">
      <c r="A8" s="86">
        <v>2035</v>
      </c>
      <c r="B8" s="87">
        <v>3639.473986394144</v>
      </c>
      <c r="C8" s="87">
        <v>11355.476729536449</v>
      </c>
      <c r="D8" s="87">
        <v>9029.3904384199795</v>
      </c>
      <c r="E8" s="87">
        <v>4188.9560061720258</v>
      </c>
      <c r="F8" s="88">
        <v>28213.297160522598</v>
      </c>
      <c r="G8" s="80"/>
      <c r="H8" s="20"/>
      <c r="I8" s="20"/>
      <c r="J8" s="20"/>
      <c r="K8" s="20"/>
      <c r="L8" s="20"/>
    </row>
    <row r="9" spans="1:12" x14ac:dyDescent="0.25">
      <c r="A9" s="86">
        <v>2040</v>
      </c>
      <c r="B9" s="87">
        <v>3068.029582025837</v>
      </c>
      <c r="C9" s="87">
        <v>9132.3398858720138</v>
      </c>
      <c r="D9" s="87">
        <v>7638.6039956657614</v>
      </c>
      <c r="E9" s="87">
        <v>3582.3593177912144</v>
      </c>
      <c r="F9" s="88">
        <v>23421.332781354828</v>
      </c>
      <c r="G9" s="116"/>
      <c r="H9" s="20"/>
      <c r="I9" s="20"/>
      <c r="J9" s="20"/>
      <c r="K9" s="20"/>
      <c r="L9" s="20"/>
    </row>
    <row r="10" spans="1:12" ht="15.75" x14ac:dyDescent="0.25">
      <c r="A10" s="84"/>
      <c r="B10" s="126" t="s">
        <v>28</v>
      </c>
      <c r="C10" s="127"/>
      <c r="D10" s="127"/>
      <c r="E10" s="127"/>
      <c r="F10" s="74"/>
      <c r="G10" s="80"/>
    </row>
    <row r="11" spans="1:12" x14ac:dyDescent="0.25">
      <c r="A11" s="86" t="s">
        <v>240</v>
      </c>
      <c r="B11" s="87">
        <f>B5-B6</f>
        <v>438.11413831317986</v>
      </c>
      <c r="C11" s="87">
        <f t="shared" ref="C11:E11" si="0">C5-C6</f>
        <v>1997.0825870926019</v>
      </c>
      <c r="D11" s="87">
        <f t="shared" si="0"/>
        <v>881.57774810002593</v>
      </c>
      <c r="E11" s="87">
        <f t="shared" si="0"/>
        <v>511.65075544864794</v>
      </c>
      <c r="F11" s="88">
        <f>SUM(B11:E11)</f>
        <v>3828.4252289544556</v>
      </c>
      <c r="G11" s="80"/>
    </row>
    <row r="12" spans="1:12" x14ac:dyDescent="0.25">
      <c r="A12" s="86" t="s">
        <v>4</v>
      </c>
      <c r="B12" s="87">
        <f t="shared" ref="B12:E14" si="1">B6-B7</f>
        <v>603.7128614818339</v>
      </c>
      <c r="C12" s="87">
        <f t="shared" si="1"/>
        <v>2673.3910657593478</v>
      </c>
      <c r="D12" s="87">
        <f t="shared" si="1"/>
        <v>1307.9106448233943</v>
      </c>
      <c r="E12" s="87">
        <f>E6-E7</f>
        <v>629.1882825980083</v>
      </c>
      <c r="F12" s="88">
        <f t="shared" ref="F12:F14" si="2">SUM(B12:E12)</f>
        <v>5214.2028546625843</v>
      </c>
      <c r="G12" s="80"/>
    </row>
    <row r="13" spans="1:12" x14ac:dyDescent="0.25">
      <c r="A13" s="86" t="s">
        <v>5</v>
      </c>
      <c r="B13" s="87">
        <f t="shared" si="1"/>
        <v>614.83532664484301</v>
      </c>
      <c r="C13" s="87">
        <f t="shared" si="1"/>
        <v>2640.9332557418365</v>
      </c>
      <c r="D13" s="87">
        <f t="shared" si="1"/>
        <v>1506.8175165670546</v>
      </c>
      <c r="E13" s="87">
        <f t="shared" si="1"/>
        <v>639.28151866189728</v>
      </c>
      <c r="F13" s="88">
        <f t="shared" si="2"/>
        <v>5401.8676176156314</v>
      </c>
      <c r="G13" s="80"/>
    </row>
    <row r="14" spans="1:12" x14ac:dyDescent="0.25">
      <c r="A14" s="86" t="s">
        <v>46</v>
      </c>
      <c r="B14" s="87">
        <f t="shared" si="1"/>
        <v>571.444404368307</v>
      </c>
      <c r="C14" s="87">
        <f t="shared" si="1"/>
        <v>2223.1368436644352</v>
      </c>
      <c r="D14" s="87">
        <f t="shared" si="1"/>
        <v>1390.7864427542181</v>
      </c>
      <c r="E14" s="87">
        <f t="shared" si="1"/>
        <v>606.59668838081143</v>
      </c>
      <c r="F14" s="88">
        <f t="shared" si="2"/>
        <v>4791.9643791677718</v>
      </c>
      <c r="G14" s="80"/>
    </row>
    <row r="15" spans="1:12" x14ac:dyDescent="0.25">
      <c r="A15" s="107" t="s">
        <v>244</v>
      </c>
      <c r="B15" s="89">
        <f>SUM(B11:B14)</f>
        <v>2228.1067308081638</v>
      </c>
      <c r="C15" s="90">
        <f t="shared" ref="C15:E15" si="3">SUM(C11:C14)</f>
        <v>9534.5437522582215</v>
      </c>
      <c r="D15" s="90">
        <f t="shared" si="3"/>
        <v>5087.0923522446928</v>
      </c>
      <c r="E15" s="90">
        <f t="shared" si="3"/>
        <v>2386.717245089365</v>
      </c>
      <c r="F15" s="91">
        <f>SUM(F11:F14)</f>
        <v>19236.460080400444</v>
      </c>
      <c r="G15" s="80"/>
    </row>
    <row r="16" spans="1:12" x14ac:dyDescent="0.25">
      <c r="A16" s="84"/>
      <c r="B16" s="127" t="s">
        <v>7</v>
      </c>
      <c r="C16" s="127"/>
      <c r="D16" s="127"/>
      <c r="E16" s="127"/>
      <c r="F16" s="74"/>
      <c r="G16" s="80"/>
    </row>
    <row r="17" spans="1:12" x14ac:dyDescent="0.25">
      <c r="A17" s="108">
        <v>2020</v>
      </c>
      <c r="B17" s="109">
        <f>B5/B$5*100</f>
        <v>100</v>
      </c>
      <c r="C17" s="109">
        <f t="shared" ref="C17:F17" si="4">C5/C$5*100</f>
        <v>100</v>
      </c>
      <c r="D17" s="109">
        <f t="shared" si="4"/>
        <v>100</v>
      </c>
      <c r="E17" s="110">
        <f t="shared" si="4"/>
        <v>100</v>
      </c>
      <c r="F17" s="110">
        <f t="shared" si="4"/>
        <v>100</v>
      </c>
      <c r="G17" s="80"/>
    </row>
    <row r="18" spans="1:12" x14ac:dyDescent="0.25">
      <c r="A18" s="86">
        <v>2025</v>
      </c>
      <c r="B18" s="99">
        <f t="shared" ref="B18:F18" si="5">B6/B$5*100</f>
        <v>91.727664991335132</v>
      </c>
      <c r="C18" s="99">
        <f t="shared" si="5"/>
        <v>89.301467637515955</v>
      </c>
      <c r="D18" s="99">
        <f t="shared" si="5"/>
        <v>93.072459659586485</v>
      </c>
      <c r="E18" s="111">
        <f t="shared" si="5"/>
        <v>91.428309721634164</v>
      </c>
      <c r="F18" s="111">
        <f t="shared" si="5"/>
        <v>91.025261805359776</v>
      </c>
      <c r="G18" s="80"/>
      <c r="H18" s="21"/>
      <c r="I18" s="21"/>
      <c r="J18" s="21"/>
      <c r="K18" s="21"/>
      <c r="L18" s="21"/>
    </row>
    <row r="19" spans="1:12" x14ac:dyDescent="0.25">
      <c r="A19" s="86">
        <v>2030</v>
      </c>
      <c r="B19" s="99">
        <f t="shared" ref="B19:F19" si="6">B7/B$5*100</f>
        <v>80.328546354247351</v>
      </c>
      <c r="C19" s="99">
        <f t="shared" si="6"/>
        <v>74.979896251607187</v>
      </c>
      <c r="D19" s="99">
        <f t="shared" si="6"/>
        <v>82.794745897870399</v>
      </c>
      <c r="E19" s="111">
        <f t="shared" si="6"/>
        <v>80.887512062735112</v>
      </c>
      <c r="F19" s="111">
        <f t="shared" si="6"/>
        <v>78.801931658953237</v>
      </c>
      <c r="G19" s="80"/>
      <c r="H19" s="21"/>
      <c r="I19" s="21"/>
      <c r="J19" s="21"/>
      <c r="K19" s="21"/>
      <c r="L19" s="21"/>
    </row>
    <row r="20" spans="1:12" x14ac:dyDescent="0.25">
      <c r="A20" s="86">
        <v>2035</v>
      </c>
      <c r="B20" s="99">
        <f t="shared" ref="B20:F20" si="7">B8/B$5*100</f>
        <v>68.719416786435303</v>
      </c>
      <c r="C20" s="99">
        <f t="shared" si="7"/>
        <v>60.83220396971344</v>
      </c>
      <c r="D20" s="99">
        <f t="shared" si="7"/>
        <v>70.953998834826791</v>
      </c>
      <c r="E20" s="111">
        <f t="shared" si="7"/>
        <v>70.177622318024078</v>
      </c>
      <c r="F20" s="111">
        <f t="shared" si="7"/>
        <v>66.138670727657711</v>
      </c>
      <c r="G20" s="80"/>
      <c r="H20" s="21"/>
      <c r="I20" s="21"/>
      <c r="J20" s="21"/>
      <c r="K20" s="21"/>
      <c r="L20" s="21"/>
    </row>
    <row r="21" spans="1:12" x14ac:dyDescent="0.25">
      <c r="A21" s="112">
        <v>2040</v>
      </c>
      <c r="B21" s="113">
        <f t="shared" ref="B21:F21" si="8">B9/B$5*100</f>
        <v>57.929581128626808</v>
      </c>
      <c r="C21" s="113">
        <f t="shared" si="8"/>
        <v>48.922680737226436</v>
      </c>
      <c r="D21" s="113">
        <f t="shared" si="8"/>
        <v>60.025037426891082</v>
      </c>
      <c r="E21" s="114">
        <f t="shared" si="8"/>
        <v>60.015301865426672</v>
      </c>
      <c r="F21" s="114">
        <f t="shared" si="8"/>
        <v>54.905167872276763</v>
      </c>
      <c r="G21" s="80"/>
      <c r="H21" s="21"/>
      <c r="I21" s="21"/>
      <c r="J21" s="21"/>
      <c r="K21" s="21"/>
      <c r="L21" s="21"/>
    </row>
    <row r="22" spans="1:12" x14ac:dyDescent="0.25">
      <c r="A22" s="103" t="s">
        <v>245</v>
      </c>
      <c r="B22" s="80"/>
      <c r="C22" s="80"/>
      <c r="D22" s="80"/>
      <c r="E22" s="80"/>
      <c r="F22" s="80"/>
      <c r="G22" s="80"/>
    </row>
    <row r="23" spans="1:12" x14ac:dyDescent="0.25">
      <c r="A23" s="115" t="s">
        <v>29</v>
      </c>
      <c r="B23" s="80"/>
      <c r="C23" s="80"/>
      <c r="D23" s="80"/>
      <c r="E23" s="80"/>
      <c r="F23" s="80"/>
      <c r="G23" s="80"/>
    </row>
    <row r="24" spans="1:12" x14ac:dyDescent="0.25">
      <c r="G24" s="80"/>
    </row>
    <row r="25" spans="1:12" x14ac:dyDescent="0.25">
      <c r="B25" s="48"/>
      <c r="C25" s="48"/>
      <c r="D25" s="48"/>
      <c r="E25" s="48"/>
      <c r="F25" s="48"/>
    </row>
    <row r="26" spans="1:12" x14ac:dyDescent="0.25">
      <c r="B26" s="48"/>
      <c r="C26" s="48"/>
      <c r="D26" s="48"/>
      <c r="E26" s="48"/>
      <c r="F26" s="48"/>
    </row>
    <row r="27" spans="1:12" x14ac:dyDescent="0.25">
      <c r="B27" s="48"/>
      <c r="C27" s="48"/>
      <c r="D27" s="48"/>
      <c r="E27" s="48"/>
      <c r="F27" s="48"/>
    </row>
    <row r="28" spans="1:12" x14ac:dyDescent="0.25">
      <c r="B28" s="48"/>
      <c r="C28" s="48"/>
      <c r="D28" s="48"/>
      <c r="E28" s="48"/>
      <c r="F28" s="48"/>
    </row>
  </sheetData>
  <sheetProtection algorithmName="SHA-512" hashValue="07z0yk4BUPZBSzmuqB6qBNeYFRbYrI5OX2FR4pGKUTdGBi45tybEcO3tkRc6WqVOFGKO+Dy/Ojx4PXfQlRmQ1w==" saltValue="CEtrkkccu1nqZdrgJUE2Rg==" spinCount="100000" sheet="1" objects="1" scenarios="1"/>
  <mergeCells count="3">
    <mergeCell ref="B4:E4"/>
    <mergeCell ref="B10:E10"/>
    <mergeCell ref="B16:E16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7"/>
  <sheetViews>
    <sheetView zoomScale="102" workbookViewId="0">
      <selection activeCell="J9" sqref="J9"/>
    </sheetView>
  </sheetViews>
  <sheetFormatPr baseColWidth="10" defaultColWidth="11.42578125" defaultRowHeight="15" x14ac:dyDescent="0.25"/>
  <cols>
    <col min="1" max="1" width="15.7109375" style="19" customWidth="1"/>
    <col min="2" max="2" width="19.140625" style="19" customWidth="1"/>
    <col min="3" max="3" width="18" style="19" customWidth="1"/>
    <col min="4" max="4" width="20.140625" style="19" customWidth="1"/>
    <col min="5" max="6" width="19.85546875" style="19" customWidth="1"/>
    <col min="7" max="7" width="15.7109375" style="19" customWidth="1"/>
    <col min="8" max="16384" width="11.42578125" style="19"/>
  </cols>
  <sheetData>
    <row r="1" spans="1:13" ht="18.75" x14ac:dyDescent="0.3">
      <c r="A1" s="79" t="s">
        <v>249</v>
      </c>
      <c r="B1" s="80"/>
      <c r="C1" s="80"/>
      <c r="D1" s="80"/>
      <c r="E1" s="80"/>
      <c r="F1" s="80"/>
      <c r="G1" s="80"/>
    </row>
    <row r="2" spans="1:13" x14ac:dyDescent="0.25">
      <c r="A2" s="80"/>
      <c r="B2" s="80"/>
      <c r="C2" s="80"/>
      <c r="D2" s="80"/>
      <c r="E2" s="80"/>
      <c r="F2" s="80"/>
      <c r="G2" s="80"/>
    </row>
    <row r="3" spans="1:13" ht="75" x14ac:dyDescent="0.25">
      <c r="A3" s="81" t="s">
        <v>39</v>
      </c>
      <c r="B3" s="82" t="s">
        <v>23</v>
      </c>
      <c r="C3" s="82" t="s">
        <v>24</v>
      </c>
      <c r="D3" s="82" t="s">
        <v>25</v>
      </c>
      <c r="E3" s="82" t="s">
        <v>26</v>
      </c>
      <c r="F3" s="82" t="s">
        <v>34</v>
      </c>
      <c r="G3" s="83" t="s">
        <v>2</v>
      </c>
    </row>
    <row r="4" spans="1:13" x14ac:dyDescent="0.25">
      <c r="A4" s="84"/>
      <c r="B4" s="126" t="s">
        <v>35</v>
      </c>
      <c r="C4" s="127"/>
      <c r="D4" s="127"/>
      <c r="E4" s="127"/>
      <c r="F4" s="130"/>
      <c r="G4" s="85"/>
    </row>
    <row r="5" spans="1:13" x14ac:dyDescent="0.25">
      <c r="A5" s="86">
        <v>2021</v>
      </c>
      <c r="B5" s="87">
        <v>5296.1363128340008</v>
      </c>
      <c r="C5" s="87">
        <v>18666.883638130243</v>
      </c>
      <c r="D5" s="87">
        <v>12725.696347910478</v>
      </c>
      <c r="E5" s="87">
        <v>5969.0765628805812</v>
      </c>
      <c r="F5" s="87">
        <v>3652.2071126712308</v>
      </c>
      <c r="G5" s="88">
        <f>SUM(B5:F5)</f>
        <v>46309.999974426537</v>
      </c>
      <c r="I5" s="20"/>
      <c r="J5" s="20"/>
      <c r="K5" s="20"/>
      <c r="L5" s="20"/>
      <c r="M5" s="20"/>
    </row>
    <row r="6" spans="1:13" x14ac:dyDescent="0.25">
      <c r="A6" s="86">
        <v>2025</v>
      </c>
      <c r="B6" s="87">
        <f>B5+'1.1'!B11+'1.2'!B11-'1.3'!B11</f>
        <v>5229.8799406300004</v>
      </c>
      <c r="C6" s="87">
        <f>C5+'1.1'!C11+'1.2'!C11-'1.3'!C11</f>
        <v>18580.099654529095</v>
      </c>
      <c r="D6" s="87">
        <f>D5+'1.1'!D11+'1.2'!D11-'1.3'!D11</f>
        <v>12744.68368996432</v>
      </c>
      <c r="E6" s="87">
        <f>E5+'1.1'!E11+'1.2'!E11-'1.3'!E11</f>
        <v>6445.0702800486151</v>
      </c>
      <c r="F6" s="87">
        <v>3751.2525972242775</v>
      </c>
      <c r="G6" s="88">
        <f t="shared" ref="G6:G9" si="0">SUM(B6:F6)</f>
        <v>46750.986162396315</v>
      </c>
      <c r="I6" s="20"/>
      <c r="J6" s="20"/>
      <c r="K6" s="20"/>
      <c r="L6" s="20"/>
      <c r="M6" s="20"/>
    </row>
    <row r="7" spans="1:13" x14ac:dyDescent="0.25">
      <c r="A7" s="86">
        <v>2030</v>
      </c>
      <c r="B7" s="87">
        <f>B6+'1.1'!B12+'1.2'!B12-'1.3'!B12</f>
        <v>4879.252497735999</v>
      </c>
      <c r="C7" s="87">
        <f>C6+'1.1'!C12+'1.2'!C12-'1.3'!C12</f>
        <v>17904.747946725834</v>
      </c>
      <c r="D7" s="87">
        <f>D6+'1.1'!D12+'1.2'!D12-'1.3'!D12</f>
        <v>12539.244233528159</v>
      </c>
      <c r="E7" s="87">
        <f>E6+'1.1'!E12+'1.2'!E12-'1.3'!E12</f>
        <v>6997.0424133431252</v>
      </c>
      <c r="F7" s="87">
        <v>3831.3461502681994</v>
      </c>
      <c r="G7" s="88">
        <f t="shared" si="0"/>
        <v>46151.63324160131</v>
      </c>
      <c r="I7" s="20"/>
      <c r="J7" s="20"/>
      <c r="K7" s="20"/>
      <c r="L7" s="20"/>
      <c r="M7" s="20"/>
    </row>
    <row r="8" spans="1:13" x14ac:dyDescent="0.25">
      <c r="A8" s="86">
        <v>2035</v>
      </c>
      <c r="B8" s="87">
        <f>B7+'1.1'!B13+'1.2'!B13-'1.3'!B13</f>
        <v>4461.5881247469988</v>
      </c>
      <c r="C8" s="87">
        <f>C7+'1.1'!C13+'1.2'!C13-'1.3'!C13</f>
        <v>17230.954107027377</v>
      </c>
      <c r="D8" s="87">
        <f>D7+'1.1'!D13+'1.2'!D13-'1.3'!D13</f>
        <v>12161.478001143259</v>
      </c>
      <c r="E8" s="87">
        <f>E7+'1.1'!E13+'1.2'!E13-'1.3'!E13</f>
        <v>7513.4185113020239</v>
      </c>
      <c r="F8" s="87">
        <v>4004.1385499645794</v>
      </c>
      <c r="G8" s="88">
        <f t="shared" si="0"/>
        <v>45371.577294184237</v>
      </c>
      <c r="I8" s="20"/>
      <c r="J8" s="20"/>
      <c r="K8" s="20"/>
      <c r="L8" s="20"/>
      <c r="M8" s="20"/>
    </row>
    <row r="9" spans="1:13" x14ac:dyDescent="0.25">
      <c r="A9" s="86">
        <v>2040</v>
      </c>
      <c r="B9" s="87">
        <f>B8+'1.1'!B14+'1.2'!B14-'1.3'!B14</f>
        <v>4110.8486492749998</v>
      </c>
      <c r="C9" s="87">
        <f>C8+'1.1'!C14+'1.2'!C14-'1.3'!C14</f>
        <v>17052.58157446533</v>
      </c>
      <c r="D9" s="87">
        <f>D8+'1.1'!D14+'1.2'!D14-'1.3'!D14</f>
        <v>11949.526499338128</v>
      </c>
      <c r="E9" s="87">
        <f>E8+'1.1'!E14+'1.2'!E14-'1.3'!E14</f>
        <v>8030.1601736671246</v>
      </c>
      <c r="F9" s="87">
        <v>4045.8432896570807</v>
      </c>
      <c r="G9" s="117">
        <f t="shared" si="0"/>
        <v>45188.960186402663</v>
      </c>
      <c r="H9" s="20"/>
      <c r="I9" s="20"/>
      <c r="J9" s="20"/>
      <c r="K9" s="20"/>
      <c r="L9" s="20"/>
      <c r="M9" s="20"/>
    </row>
    <row r="10" spans="1:13" x14ac:dyDescent="0.25">
      <c r="A10" s="84"/>
      <c r="B10" s="126" t="s">
        <v>36</v>
      </c>
      <c r="C10" s="127"/>
      <c r="D10" s="127"/>
      <c r="E10" s="127"/>
      <c r="F10" s="130"/>
      <c r="G10" s="74"/>
    </row>
    <row r="11" spans="1:13" x14ac:dyDescent="0.25">
      <c r="A11" s="86">
        <v>2025</v>
      </c>
      <c r="B11" s="99">
        <f>(B6/B$5-1)*100</f>
        <v>-1.2510322297302423</v>
      </c>
      <c r="C11" s="99">
        <f t="shared" ref="C11:G11" si="1">(C6/C$5-1)*100</f>
        <v>-0.46490879400928886</v>
      </c>
      <c r="D11" s="99">
        <f t="shared" si="1"/>
        <v>0.14920473925152944</v>
      </c>
      <c r="E11" s="99">
        <f t="shared" si="1"/>
        <v>7.9743275555897108</v>
      </c>
      <c r="F11" s="99">
        <f t="shared" si="1"/>
        <v>2.7119350435907963</v>
      </c>
      <c r="G11" s="105">
        <f t="shared" si="1"/>
        <v>0.95224830104361224</v>
      </c>
    </row>
    <row r="12" spans="1:13" x14ac:dyDescent="0.25">
      <c r="A12" s="86">
        <v>2030</v>
      </c>
      <c r="B12" s="99">
        <f t="shared" ref="B12:G12" si="2">(B7/B$5-1)*100</f>
        <v>-7.8714706433778421</v>
      </c>
      <c r="C12" s="99">
        <f t="shared" si="2"/>
        <v>-4.0828223188128625</v>
      </c>
      <c r="D12" s="99">
        <f t="shared" si="2"/>
        <v>-1.4651623713537121</v>
      </c>
      <c r="E12" s="99">
        <f t="shared" si="2"/>
        <v>17.221522284620594</v>
      </c>
      <c r="F12" s="99">
        <f t="shared" si="2"/>
        <v>4.9049528701548883</v>
      </c>
      <c r="G12" s="105">
        <f t="shared" si="2"/>
        <v>-0.34197091969916382</v>
      </c>
    </row>
    <row r="13" spans="1:13" x14ac:dyDescent="0.25">
      <c r="A13" s="86">
        <v>2035</v>
      </c>
      <c r="B13" s="99">
        <f t="shared" ref="B13:G13" si="3">(B8/B$5-1)*100</f>
        <v>-15.757679538282677</v>
      </c>
      <c r="C13" s="99">
        <f t="shared" si="3"/>
        <v>-7.6923902186315622</v>
      </c>
      <c r="D13" s="99">
        <f t="shared" si="3"/>
        <v>-4.4336933032341435</v>
      </c>
      <c r="E13" s="99">
        <f t="shared" si="3"/>
        <v>25.872376273829655</v>
      </c>
      <c r="F13" s="99">
        <f t="shared" si="3"/>
        <v>9.636130329858128</v>
      </c>
      <c r="G13" s="105">
        <f t="shared" si="3"/>
        <v>-2.0263931780620137</v>
      </c>
    </row>
    <row r="14" spans="1:13" x14ac:dyDescent="0.25">
      <c r="A14" s="86">
        <v>2040</v>
      </c>
      <c r="B14" s="99">
        <f t="shared" ref="B14:G14" si="4">(B9/B$5-1)*100</f>
        <v>-22.380233316252106</v>
      </c>
      <c r="C14" s="99">
        <f t="shared" si="4"/>
        <v>-8.6479462504787321</v>
      </c>
      <c r="D14" s="99">
        <f t="shared" si="4"/>
        <v>-6.0992328227271848</v>
      </c>
      <c r="E14" s="99">
        <f t="shared" si="4"/>
        <v>34.529354567231366</v>
      </c>
      <c r="F14" s="99">
        <f t="shared" si="4"/>
        <v>10.778035441093703</v>
      </c>
      <c r="G14" s="105">
        <f t="shared" si="4"/>
        <v>-2.4207294075641039</v>
      </c>
    </row>
    <row r="15" spans="1:13" x14ac:dyDescent="0.25">
      <c r="A15" s="84"/>
      <c r="B15" s="126" t="s">
        <v>37</v>
      </c>
      <c r="C15" s="127"/>
      <c r="D15" s="127"/>
      <c r="E15" s="127"/>
      <c r="F15" s="130"/>
      <c r="G15" s="74"/>
    </row>
    <row r="16" spans="1:13" x14ac:dyDescent="0.25">
      <c r="A16" s="108">
        <v>2021</v>
      </c>
      <c r="B16" s="94">
        <f t="shared" ref="B16:E20" si="5">B5/($G5-$F5)*100</f>
        <v>12.415401635986266</v>
      </c>
      <c r="C16" s="95">
        <f t="shared" si="5"/>
        <v>43.759609641843362</v>
      </c>
      <c r="D16" s="95">
        <f t="shared" si="5"/>
        <v>29.832055280383852</v>
      </c>
      <c r="E16" s="95">
        <f t="shared" si="5"/>
        <v>13.992933441786521</v>
      </c>
      <c r="F16" s="118" t="s">
        <v>38</v>
      </c>
      <c r="G16" s="110">
        <f t="shared" ref="G16" si="6">G6/$G$6*100</f>
        <v>100</v>
      </c>
    </row>
    <row r="17" spans="1:13" x14ac:dyDescent="0.25">
      <c r="A17" s="86">
        <v>2025</v>
      </c>
      <c r="B17" s="98">
        <f t="shared" si="5"/>
        <v>12.162586851156636</v>
      </c>
      <c r="C17" s="99">
        <f t="shared" si="5"/>
        <v>43.209801815093549</v>
      </c>
      <c r="D17" s="99">
        <f t="shared" si="5"/>
        <v>29.638982926831375</v>
      </c>
      <c r="E17" s="99">
        <f t="shared" si="5"/>
        <v>14.98862840691843</v>
      </c>
      <c r="F17" s="111" t="s">
        <v>38</v>
      </c>
      <c r="G17" s="119">
        <f t="shared" ref="G17:G18" si="7">G6/$G6*100</f>
        <v>100</v>
      </c>
    </row>
    <row r="18" spans="1:13" x14ac:dyDescent="0.25">
      <c r="A18" s="86">
        <v>2030</v>
      </c>
      <c r="B18" s="98">
        <f t="shared" si="5"/>
        <v>11.529346403548464</v>
      </c>
      <c r="C18" s="99">
        <f t="shared" si="5"/>
        <v>42.307718537175511</v>
      </c>
      <c r="D18" s="99">
        <f t="shared" si="5"/>
        <v>29.629393124074777</v>
      </c>
      <c r="E18" s="99">
        <f t="shared" si="5"/>
        <v>16.53354193520126</v>
      </c>
      <c r="F18" s="111" t="s">
        <v>38</v>
      </c>
      <c r="G18" s="119">
        <f t="shared" si="7"/>
        <v>100</v>
      </c>
      <c r="I18" s="21"/>
      <c r="J18" s="21"/>
      <c r="K18" s="21"/>
      <c r="L18" s="21"/>
      <c r="M18" s="21"/>
    </row>
    <row r="19" spans="1:13" x14ac:dyDescent="0.25">
      <c r="A19" s="86">
        <v>2035</v>
      </c>
      <c r="B19" s="98">
        <f t="shared" si="5"/>
        <v>10.785265561964296</v>
      </c>
      <c r="C19" s="99">
        <f t="shared" si="5"/>
        <v>41.653422667931281</v>
      </c>
      <c r="D19" s="99">
        <f t="shared" si="5"/>
        <v>29.39867289425213</v>
      </c>
      <c r="E19" s="99">
        <f t="shared" si="5"/>
        <v>18.162638875852295</v>
      </c>
      <c r="F19" s="111" t="s">
        <v>38</v>
      </c>
      <c r="G19" s="119">
        <f t="shared" ref="G19:G20" si="8">G8/$G8*100</f>
        <v>100</v>
      </c>
      <c r="I19" s="21"/>
      <c r="J19" s="21"/>
      <c r="K19" s="21"/>
      <c r="L19" s="21"/>
      <c r="M19" s="21"/>
    </row>
    <row r="20" spans="1:13" x14ac:dyDescent="0.25">
      <c r="A20" s="112">
        <v>2040</v>
      </c>
      <c r="B20" s="120">
        <f t="shared" si="5"/>
        <v>9.9915829410585264</v>
      </c>
      <c r="C20" s="113">
        <f t="shared" si="5"/>
        <v>41.446985208391411</v>
      </c>
      <c r="D20" s="113">
        <f t="shared" si="5"/>
        <v>29.043804652251165</v>
      </c>
      <c r="E20" s="113">
        <f t="shared" si="5"/>
        <v>19.517627198298896</v>
      </c>
      <c r="F20" s="114" t="s">
        <v>38</v>
      </c>
      <c r="G20" s="121">
        <f t="shared" si="8"/>
        <v>100</v>
      </c>
      <c r="I20" s="21"/>
      <c r="J20" s="21"/>
      <c r="K20" s="21"/>
      <c r="L20" s="21"/>
      <c r="M20" s="21"/>
    </row>
    <row r="21" spans="1:13" x14ac:dyDescent="0.25">
      <c r="A21" s="103" t="s">
        <v>245</v>
      </c>
      <c r="B21" s="80"/>
      <c r="C21" s="80"/>
      <c r="D21" s="80"/>
      <c r="E21" s="80"/>
      <c r="F21" s="80"/>
      <c r="G21" s="80"/>
    </row>
    <row r="24" spans="1:13" x14ac:dyDescent="0.25">
      <c r="B24" s="48"/>
      <c r="C24" s="48"/>
      <c r="D24" s="48"/>
      <c r="E24" s="48"/>
      <c r="F24" s="48"/>
      <c r="G24" s="48"/>
    </row>
    <row r="25" spans="1:13" x14ac:dyDescent="0.25">
      <c r="B25" s="48"/>
      <c r="C25" s="48"/>
      <c r="D25" s="48"/>
      <c r="E25" s="48"/>
      <c r="F25" s="48"/>
      <c r="G25" s="48"/>
    </row>
    <row r="26" spans="1:13" x14ac:dyDescent="0.25">
      <c r="B26" s="48"/>
      <c r="C26" s="48"/>
      <c r="D26" s="48"/>
      <c r="E26" s="48"/>
      <c r="F26" s="48"/>
      <c r="G26" s="48"/>
    </row>
    <row r="27" spans="1:13" x14ac:dyDescent="0.25">
      <c r="B27" s="48"/>
      <c r="C27" s="48"/>
      <c r="D27" s="48"/>
      <c r="E27" s="48"/>
      <c r="F27" s="48"/>
      <c r="G27" s="48"/>
    </row>
  </sheetData>
  <sheetProtection algorithmName="SHA-512" hashValue="HZcCKbKhgzASczI8Is5jXpVkvGjx/j5fA2qYHCcd4RcH/2tQlwiV5dgN0Avw7RkJK8oznGFV3TR0s9+PZV3pcg==" saltValue="fbrcySo4NaK1bM973FO4RA==" spinCount="100000" sheet="1" objects="1" scenarios="1"/>
  <mergeCells count="3">
    <mergeCell ref="B4:F4"/>
    <mergeCell ref="B10:F10"/>
    <mergeCell ref="B15:F15"/>
  </mergeCells>
  <pageMargins left="0.7" right="0.7" top="0.78740157499999996" bottom="0.78740157499999996" header="0.3" footer="0.3"/>
  <pageSetup paperSize="9" orientation="landscape" r:id="rId1"/>
  <ignoredErrors>
    <ignoredError sqref="G5:G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E21"/>
  <sheetViews>
    <sheetView zoomScaleNormal="100" workbookViewId="0">
      <selection activeCell="B10" sqref="B10:E10"/>
    </sheetView>
  </sheetViews>
  <sheetFormatPr baseColWidth="10" defaultColWidth="11.42578125" defaultRowHeight="15" x14ac:dyDescent="0.25"/>
  <cols>
    <col min="1" max="1" width="61.140625" style="23" customWidth="1"/>
    <col min="2" max="7" width="10.7109375" style="23" customWidth="1"/>
    <col min="8" max="8" width="11.28515625" style="23" customWidth="1"/>
    <col min="9" max="9" width="8.42578125" style="23" customWidth="1"/>
    <col min="10" max="10" width="7" style="23" customWidth="1"/>
    <col min="11" max="11" width="7.7109375" style="23" customWidth="1"/>
    <col min="12" max="12" width="4.7109375" style="23" customWidth="1"/>
    <col min="13" max="13" width="8" style="23" customWidth="1"/>
    <col min="14" max="14" width="6.5703125" style="23" customWidth="1"/>
    <col min="15" max="15" width="8.28515625" style="23" customWidth="1"/>
    <col min="16" max="16" width="5.5703125" style="23" customWidth="1"/>
    <col min="17" max="17" width="6.5703125" style="23" customWidth="1"/>
    <col min="18" max="18" width="8.85546875" style="23" customWidth="1"/>
    <col min="19" max="20" width="9.5703125" style="23" customWidth="1"/>
    <col min="21" max="21" width="6" style="23" customWidth="1"/>
    <col min="22" max="22" width="6.42578125" style="23" customWidth="1"/>
    <col min="23" max="23" width="10.42578125" style="23" customWidth="1"/>
    <col min="24" max="24" width="6.140625" style="23" customWidth="1"/>
    <col min="25" max="25" width="9.140625" style="23" customWidth="1"/>
    <col min="26" max="26" width="4.5703125" style="23" customWidth="1"/>
    <col min="27" max="27" width="6.28515625" style="23" customWidth="1"/>
    <col min="28" max="28" width="6.7109375" style="23" customWidth="1"/>
    <col min="29" max="29" width="7.28515625" style="23" customWidth="1"/>
    <col min="30" max="30" width="6.5703125" style="23" customWidth="1"/>
    <col min="31" max="31" width="11.140625" style="23" customWidth="1"/>
    <col min="32" max="32" width="5.7109375" style="23" customWidth="1"/>
    <col min="33" max="33" width="5.85546875" style="23" customWidth="1"/>
    <col min="34" max="34" width="6.28515625" style="23" customWidth="1"/>
    <col min="35" max="35" width="9" style="23" customWidth="1"/>
    <col min="36" max="36" width="10.5703125" style="23" customWidth="1"/>
    <col min="37" max="37" width="6.85546875" style="23" customWidth="1"/>
    <col min="38" max="38" width="9.5703125" style="23" customWidth="1"/>
    <col min="39" max="39" width="5.7109375" style="23" customWidth="1"/>
    <col min="40" max="40" width="7" style="23" customWidth="1"/>
    <col min="41" max="41" width="6.5703125" style="23" customWidth="1"/>
    <col min="42" max="42" width="7.140625" style="23" customWidth="1"/>
    <col min="43" max="43" width="5.42578125" style="23" customWidth="1"/>
    <col min="44" max="44" width="6.7109375" style="23" customWidth="1"/>
    <col min="45" max="45" width="5.28515625" style="23" customWidth="1"/>
    <col min="46" max="46" width="7.140625" style="23" customWidth="1"/>
    <col min="47" max="47" width="11.42578125" style="23"/>
    <col min="48" max="48" width="8.140625" style="23" customWidth="1"/>
    <col min="49" max="49" width="8" style="23" customWidth="1"/>
    <col min="50" max="50" width="6.7109375" style="23" customWidth="1"/>
    <col min="51" max="51" width="6.140625" style="23" customWidth="1"/>
    <col min="52" max="52" width="11.42578125" style="23"/>
    <col min="53" max="53" width="6" style="23" customWidth="1"/>
    <col min="54" max="54" width="11.42578125" style="23"/>
    <col min="55" max="55" width="7.7109375" style="23" customWidth="1"/>
    <col min="56" max="56" width="6.42578125" style="23" customWidth="1"/>
    <col min="57" max="57" width="6.5703125" style="23" customWidth="1"/>
    <col min="58" max="58" width="8.140625" style="23" customWidth="1"/>
    <col min="59" max="16384" width="11.42578125" style="23"/>
  </cols>
  <sheetData>
    <row r="1" spans="1:57" ht="18.75" x14ac:dyDescent="0.3">
      <c r="A1" s="4" t="s">
        <v>250</v>
      </c>
      <c r="B1" s="3"/>
    </row>
    <row r="2" spans="1:57" x14ac:dyDescent="0.25">
      <c r="B2" s="23" t="s">
        <v>22</v>
      </c>
    </row>
    <row r="3" spans="1:57" ht="15" customHeight="1" x14ac:dyDescent="0.25">
      <c r="A3" s="131" t="s">
        <v>30</v>
      </c>
      <c r="B3" s="133" t="s">
        <v>8</v>
      </c>
      <c r="C3" s="134"/>
      <c r="D3" s="134"/>
      <c r="E3" s="134"/>
      <c r="F3" s="135"/>
    </row>
    <row r="4" spans="1:57" ht="15.75" thickBot="1" x14ac:dyDescent="0.3">
      <c r="A4" s="132"/>
      <c r="B4" s="38" t="s">
        <v>252</v>
      </c>
      <c r="C4" s="38" t="s">
        <v>253</v>
      </c>
      <c r="D4" s="38" t="s">
        <v>254</v>
      </c>
      <c r="E4" s="38" t="s">
        <v>255</v>
      </c>
      <c r="F4" s="39" t="s">
        <v>256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1"/>
    </row>
    <row r="5" spans="1:57" s="27" customFormat="1" ht="27.95" customHeight="1" thickTop="1" x14ac:dyDescent="0.25">
      <c r="A5" s="40" t="s">
        <v>51</v>
      </c>
      <c r="B5" s="41">
        <v>8.3814373474080757</v>
      </c>
      <c r="C5" s="41">
        <v>10.873721016242714</v>
      </c>
      <c r="D5" s="41">
        <v>10.847644411535622</v>
      </c>
      <c r="E5" s="41">
        <v>12.083344720041111</v>
      </c>
      <c r="F5" s="42">
        <f>SUM(B5:E5)</f>
        <v>42.186147495227523</v>
      </c>
      <c r="G5" s="2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ht="27.95" customHeight="1" x14ac:dyDescent="0.25">
      <c r="A6" s="43" t="s">
        <v>52</v>
      </c>
      <c r="B6" s="44">
        <v>105.28991357191499</v>
      </c>
      <c r="C6" s="44">
        <v>128.16827964857703</v>
      </c>
      <c r="D6" s="44">
        <v>130.35070793718793</v>
      </c>
      <c r="E6" s="44">
        <v>133.60356909245951</v>
      </c>
      <c r="F6" s="45">
        <f t="shared" ref="F6:F16" si="0">SUM(B6:E6)</f>
        <v>497.41247025013951</v>
      </c>
      <c r="G6" s="26"/>
      <c r="H6" s="28"/>
      <c r="I6" s="28"/>
      <c r="J6" s="28"/>
      <c r="K6" s="28"/>
      <c r="L6" s="29"/>
      <c r="M6" s="28"/>
      <c r="N6" s="28"/>
      <c r="O6" s="28"/>
      <c r="P6" s="28"/>
      <c r="Q6" s="28"/>
      <c r="R6" s="28"/>
      <c r="S6" s="29"/>
      <c r="T6" s="29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9"/>
      <c r="AO6" s="28"/>
      <c r="AP6" s="29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9"/>
      <c r="BE6" s="28"/>
    </row>
    <row r="7" spans="1:57" ht="27.95" customHeight="1" x14ac:dyDescent="0.25">
      <c r="A7" s="46" t="s">
        <v>53</v>
      </c>
      <c r="B7" s="47">
        <v>788.37971056282424</v>
      </c>
      <c r="C7" s="47">
        <v>959.53370767342506</v>
      </c>
      <c r="D7" s="47">
        <v>946.75978495900495</v>
      </c>
      <c r="E7" s="47">
        <v>968.76480635957341</v>
      </c>
      <c r="F7" s="45">
        <f t="shared" si="0"/>
        <v>3663.4380095548277</v>
      </c>
      <c r="G7" s="26"/>
      <c r="H7" s="28"/>
      <c r="I7" s="28"/>
      <c r="J7" s="28"/>
      <c r="K7" s="28"/>
      <c r="L7" s="29"/>
      <c r="M7" s="28"/>
      <c r="N7" s="28"/>
      <c r="O7" s="28"/>
      <c r="P7" s="28"/>
      <c r="Q7" s="28"/>
      <c r="R7" s="28"/>
      <c r="S7" s="29"/>
      <c r="T7" s="29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9"/>
      <c r="AO7" s="28"/>
      <c r="AP7" s="29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9"/>
      <c r="BE7" s="28"/>
    </row>
    <row r="8" spans="1:57" ht="27.95" customHeight="1" x14ac:dyDescent="0.25">
      <c r="A8" s="43" t="s">
        <v>54</v>
      </c>
      <c r="B8" s="44">
        <v>232.73977815297769</v>
      </c>
      <c r="C8" s="44">
        <v>281.67188686302461</v>
      </c>
      <c r="D8" s="44">
        <v>274.08765941534716</v>
      </c>
      <c r="E8" s="44">
        <v>285.02491953084098</v>
      </c>
      <c r="F8" s="45">
        <f t="shared" si="0"/>
        <v>1073.5242439621904</v>
      </c>
      <c r="G8" s="26"/>
      <c r="H8" s="28"/>
      <c r="I8" s="28"/>
      <c r="J8" s="28"/>
      <c r="K8" s="28"/>
      <c r="L8" s="29"/>
      <c r="M8" s="28"/>
      <c r="N8" s="28"/>
      <c r="O8" s="28"/>
      <c r="P8" s="28"/>
      <c r="Q8" s="28"/>
      <c r="R8" s="28"/>
      <c r="S8" s="29"/>
      <c r="T8" s="29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9"/>
      <c r="AO8" s="28"/>
      <c r="AP8" s="29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9"/>
      <c r="BE8" s="28"/>
    </row>
    <row r="9" spans="1:57" ht="27.95" customHeight="1" x14ac:dyDescent="0.25">
      <c r="A9" s="46" t="s">
        <v>55</v>
      </c>
      <c r="B9" s="47">
        <v>232.93805951727325</v>
      </c>
      <c r="C9" s="47">
        <v>325.62976349854</v>
      </c>
      <c r="D9" s="47">
        <v>334.02765550875461</v>
      </c>
      <c r="E9" s="47">
        <v>337.78533991476479</v>
      </c>
      <c r="F9" s="45">
        <f t="shared" si="0"/>
        <v>1230.3808184393326</v>
      </c>
      <c r="G9" s="26"/>
      <c r="H9" s="28"/>
      <c r="I9" s="28"/>
      <c r="J9" s="28"/>
      <c r="K9" s="28"/>
      <c r="L9" s="29"/>
      <c r="M9" s="28"/>
      <c r="N9" s="28"/>
      <c r="O9" s="28"/>
      <c r="P9" s="28"/>
      <c r="Q9" s="28"/>
      <c r="R9" s="28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9"/>
      <c r="AO9" s="28"/>
      <c r="AP9" s="29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9"/>
      <c r="BE9" s="28"/>
    </row>
    <row r="10" spans="1:57" s="32" customFormat="1" ht="27.95" customHeight="1" x14ac:dyDescent="0.25">
      <c r="A10" s="43" t="s">
        <v>56</v>
      </c>
      <c r="B10" s="44">
        <v>165.36295605142618</v>
      </c>
      <c r="C10" s="44">
        <v>200.28755326741225</v>
      </c>
      <c r="D10" s="44">
        <v>199.15319010802659</v>
      </c>
      <c r="E10" s="44">
        <v>214.87217255722612</v>
      </c>
      <c r="F10" s="45">
        <f t="shared" si="0"/>
        <v>779.67587198409115</v>
      </c>
      <c r="G10" s="26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1"/>
      <c r="BE10" s="30"/>
    </row>
    <row r="11" spans="1:57" ht="27.95" customHeight="1" x14ac:dyDescent="0.25">
      <c r="A11" s="46" t="s">
        <v>57</v>
      </c>
      <c r="B11" s="47">
        <v>352.59500531445008</v>
      </c>
      <c r="C11" s="47">
        <v>427.15585651813581</v>
      </c>
      <c r="D11" s="47">
        <v>434.04743794415424</v>
      </c>
      <c r="E11" s="47">
        <v>451.35099053154067</v>
      </c>
      <c r="F11" s="45">
        <f t="shared" si="0"/>
        <v>1665.1492903082808</v>
      </c>
      <c r="G11" s="26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57" ht="27.95" customHeight="1" x14ac:dyDescent="0.25">
      <c r="A12" s="43" t="s">
        <v>58</v>
      </c>
      <c r="B12" s="44">
        <v>594.9329187630517</v>
      </c>
      <c r="C12" s="44">
        <v>754.17235181328692</v>
      </c>
      <c r="D12" s="44">
        <v>764.53348329977825</v>
      </c>
      <c r="E12" s="44">
        <v>791.37177153591892</v>
      </c>
      <c r="F12" s="45">
        <f t="shared" si="0"/>
        <v>2905.0105254120358</v>
      </c>
      <c r="G12" s="26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57" ht="27.95" customHeight="1" x14ac:dyDescent="0.25">
      <c r="A13" s="46" t="s">
        <v>59</v>
      </c>
      <c r="B13" s="47">
        <v>696.17098729839813</v>
      </c>
      <c r="C13" s="47">
        <v>884.87976847853383</v>
      </c>
      <c r="D13" s="47">
        <v>898.11229782631744</v>
      </c>
      <c r="E13" s="47">
        <v>933.54228490098285</v>
      </c>
      <c r="F13" s="45">
        <f t="shared" si="0"/>
        <v>3412.7053385042323</v>
      </c>
      <c r="G13" s="26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57" ht="27.95" customHeight="1" thickBot="1" x14ac:dyDescent="0.3">
      <c r="A14" s="49" t="s">
        <v>60</v>
      </c>
      <c r="B14" s="50">
        <v>172.03998895814507</v>
      </c>
      <c r="C14" s="50">
        <v>238.12085975068632</v>
      </c>
      <c r="D14" s="50">
        <v>245.93954510612434</v>
      </c>
      <c r="E14" s="50">
        <v>254.24827071028108</v>
      </c>
      <c r="F14" s="51">
        <f t="shared" si="0"/>
        <v>910.34866452523681</v>
      </c>
      <c r="G14" s="26"/>
    </row>
    <row r="15" spans="1:57" ht="27.95" customHeight="1" thickTop="1" thickBot="1" x14ac:dyDescent="0.3">
      <c r="A15" s="61" t="s">
        <v>239</v>
      </c>
      <c r="B15" s="62">
        <v>348.10686029970941</v>
      </c>
      <c r="C15" s="62">
        <v>388.86724385423292</v>
      </c>
      <c r="D15" s="62">
        <v>391.12650160504586</v>
      </c>
      <c r="E15" s="62">
        <v>417.02779992720252</v>
      </c>
      <c r="F15" s="58">
        <f t="shared" si="0"/>
        <v>1545.1284056861907</v>
      </c>
      <c r="G15" s="26"/>
    </row>
    <row r="16" spans="1:57" ht="27.95" customHeight="1" thickTop="1" thickBot="1" x14ac:dyDescent="0.3">
      <c r="A16" s="59" t="s">
        <v>9</v>
      </c>
      <c r="B16" s="60">
        <f>SUM(B5:B15)</f>
        <v>3696.937615837579</v>
      </c>
      <c r="C16" s="60">
        <f>SUM(C5:C15)</f>
        <v>4599.3609923820977</v>
      </c>
      <c r="D16" s="60">
        <f>SUM(D5:D15)</f>
        <v>4628.9859081212771</v>
      </c>
      <c r="E16" s="60">
        <f>SUM(E5:E15)</f>
        <v>4799.6752697808315</v>
      </c>
      <c r="F16" s="58">
        <f t="shared" si="0"/>
        <v>17724.959786121784</v>
      </c>
      <c r="G16" s="26"/>
    </row>
    <row r="17" spans="1:7" ht="26.25" customHeight="1" thickTop="1" x14ac:dyDescent="0.25">
      <c r="A17" s="22" t="s">
        <v>245</v>
      </c>
      <c r="B17" s="34"/>
      <c r="C17" s="35"/>
      <c r="D17" s="35"/>
      <c r="E17" s="35"/>
      <c r="F17" s="35"/>
      <c r="G17" s="35"/>
    </row>
    <row r="18" spans="1:7" ht="26.25" customHeight="1" x14ac:dyDescent="0.25">
      <c r="A18" s="36"/>
      <c r="B18" s="34"/>
      <c r="C18" s="30"/>
      <c r="D18" s="30"/>
      <c r="E18" s="30"/>
      <c r="F18" s="30"/>
      <c r="G18" s="30"/>
    </row>
    <row r="19" spans="1:7" ht="26.25" customHeight="1" x14ac:dyDescent="0.25">
      <c r="A19" s="36"/>
      <c r="B19" s="34"/>
      <c r="C19" s="31"/>
      <c r="D19" s="31"/>
      <c r="E19" s="31"/>
      <c r="F19" s="31"/>
      <c r="G19" s="31"/>
    </row>
    <row r="20" spans="1:7" ht="26.25" customHeight="1" x14ac:dyDescent="0.25">
      <c r="A20" s="36"/>
      <c r="B20" s="2"/>
      <c r="C20" s="30"/>
      <c r="D20" s="30"/>
      <c r="E20" s="30"/>
      <c r="F20" s="30"/>
      <c r="G20" s="30"/>
    </row>
    <row r="21" spans="1:7" x14ac:dyDescent="0.25">
      <c r="A21" s="22"/>
    </row>
  </sheetData>
  <sheetProtection algorithmName="SHA-512" hashValue="LuFk+ZF26ajjmpbIIE53EgdK/PFq97pEoa+x/y9dfpSHhpa5Ph9THmt7xHHoOv7oHHqDOMqYNGNKXAdTGSqeWg==" saltValue="RAEv1R7AySKmuhwqN8GjvQ==" spinCount="100000" sheet="1" objects="1" scenarios="1"/>
  <mergeCells count="2">
    <mergeCell ref="A3:A4"/>
    <mergeCell ref="B3:F3"/>
  </mergeCells>
  <pageMargins left="0.7" right="0.7" top="0.78740157499999996" bottom="0.78740157499999996" header="0.3" footer="0.3"/>
  <pageSetup paperSize="9" scale="3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E21"/>
  <sheetViews>
    <sheetView zoomScaleNormal="100" workbookViewId="0">
      <selection activeCell="B4" sqref="B4:F4"/>
    </sheetView>
  </sheetViews>
  <sheetFormatPr baseColWidth="10" defaultColWidth="11.42578125" defaultRowHeight="15" x14ac:dyDescent="0.25"/>
  <cols>
    <col min="1" max="1" width="61.140625" style="23" customWidth="1"/>
    <col min="2" max="7" width="10.7109375" style="23" customWidth="1"/>
    <col min="8" max="8" width="11.28515625" style="23" customWidth="1"/>
    <col min="9" max="9" width="8.42578125" style="23" customWidth="1"/>
    <col min="10" max="10" width="7" style="23" customWidth="1"/>
    <col min="11" max="11" width="7.7109375" style="23" customWidth="1"/>
    <col min="12" max="12" width="4.7109375" style="23" customWidth="1"/>
    <col min="13" max="13" width="8" style="23" customWidth="1"/>
    <col min="14" max="14" width="6.5703125" style="23" customWidth="1"/>
    <col min="15" max="15" width="8.28515625" style="23" customWidth="1"/>
    <col min="16" max="16" width="5.5703125" style="23" customWidth="1"/>
    <col min="17" max="17" width="6.5703125" style="23" customWidth="1"/>
    <col min="18" max="18" width="8.85546875" style="23" customWidth="1"/>
    <col min="19" max="20" width="9.5703125" style="23" customWidth="1"/>
    <col min="21" max="21" width="6" style="23" customWidth="1"/>
    <col min="22" max="22" width="6.42578125" style="23" customWidth="1"/>
    <col min="23" max="23" width="10.42578125" style="23" customWidth="1"/>
    <col min="24" max="24" width="6.140625" style="23" customWidth="1"/>
    <col min="25" max="25" width="9.140625" style="23" customWidth="1"/>
    <col min="26" max="26" width="4.5703125" style="23" customWidth="1"/>
    <col min="27" max="27" width="6.28515625" style="23" customWidth="1"/>
    <col min="28" max="28" width="6.7109375" style="23" customWidth="1"/>
    <col min="29" max="29" width="7.28515625" style="23" customWidth="1"/>
    <col min="30" max="30" width="6.5703125" style="23" customWidth="1"/>
    <col min="31" max="31" width="11.140625" style="23" customWidth="1"/>
    <col min="32" max="32" width="5.7109375" style="23" customWidth="1"/>
    <col min="33" max="33" width="5.85546875" style="23" customWidth="1"/>
    <col min="34" max="34" width="6.28515625" style="23" customWidth="1"/>
    <col min="35" max="35" width="9" style="23" customWidth="1"/>
    <col min="36" max="36" width="10.5703125" style="23" customWidth="1"/>
    <col min="37" max="37" width="6.85546875" style="23" customWidth="1"/>
    <col min="38" max="38" width="9.5703125" style="23" customWidth="1"/>
    <col min="39" max="39" width="5.7109375" style="23" customWidth="1"/>
    <col min="40" max="40" width="7" style="23" customWidth="1"/>
    <col min="41" max="41" width="6.5703125" style="23" customWidth="1"/>
    <col min="42" max="42" width="7.140625" style="23" customWidth="1"/>
    <col min="43" max="43" width="5.42578125" style="23" customWidth="1"/>
    <col min="44" max="44" width="6.7109375" style="23" customWidth="1"/>
    <col min="45" max="45" width="5.28515625" style="23" customWidth="1"/>
    <col min="46" max="46" width="7.140625" style="23" customWidth="1"/>
    <col min="47" max="47" width="11.42578125" style="23"/>
    <col min="48" max="48" width="8.140625" style="23" customWidth="1"/>
    <col min="49" max="49" width="8" style="23" customWidth="1"/>
    <col min="50" max="50" width="6.7109375" style="23" customWidth="1"/>
    <col min="51" max="51" width="6.140625" style="23" customWidth="1"/>
    <col min="52" max="52" width="11.42578125" style="23"/>
    <col min="53" max="53" width="6" style="23" customWidth="1"/>
    <col min="54" max="54" width="11.42578125" style="23"/>
    <col min="55" max="55" width="7.7109375" style="23" customWidth="1"/>
    <col min="56" max="56" width="6.42578125" style="23" customWidth="1"/>
    <col min="57" max="57" width="6.5703125" style="23" customWidth="1"/>
    <col min="58" max="58" width="8.140625" style="23" customWidth="1"/>
    <col min="59" max="16384" width="11.42578125" style="23"/>
  </cols>
  <sheetData>
    <row r="1" spans="1:57" ht="18.75" x14ac:dyDescent="0.3">
      <c r="A1" s="4" t="s">
        <v>251</v>
      </c>
      <c r="B1" s="3"/>
    </row>
    <row r="2" spans="1:57" x14ac:dyDescent="0.25">
      <c r="B2" s="23" t="s">
        <v>22</v>
      </c>
    </row>
    <row r="3" spans="1:57" ht="15" customHeight="1" x14ac:dyDescent="0.25">
      <c r="A3" s="131" t="s">
        <v>30</v>
      </c>
      <c r="B3" s="133" t="s">
        <v>8</v>
      </c>
      <c r="C3" s="134"/>
      <c r="D3" s="134"/>
      <c r="E3" s="134"/>
      <c r="F3" s="135"/>
    </row>
    <row r="4" spans="1:57" ht="15.75" thickBot="1" x14ac:dyDescent="0.3">
      <c r="A4" s="132"/>
      <c r="B4" s="38" t="s">
        <v>252</v>
      </c>
      <c r="C4" s="38" t="s">
        <v>253</v>
      </c>
      <c r="D4" s="38" t="s">
        <v>254</v>
      </c>
      <c r="E4" s="38" t="s">
        <v>255</v>
      </c>
      <c r="F4" s="39" t="s">
        <v>256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1"/>
    </row>
    <row r="5" spans="1:57" s="27" customFormat="1" ht="27.95" customHeight="1" thickTop="1" x14ac:dyDescent="0.25">
      <c r="A5" s="40" t="s">
        <v>61</v>
      </c>
      <c r="B5" s="41">
        <v>0.46458358206069195</v>
      </c>
      <c r="C5" s="41">
        <v>-0.65128955367663055</v>
      </c>
      <c r="D5" s="41">
        <v>-0.40202466877995974</v>
      </c>
      <c r="E5" s="41">
        <v>-1.9015804653646908</v>
      </c>
      <c r="F5" s="42">
        <f>SUM(B5:E5)</f>
        <v>-2.4903111057605889</v>
      </c>
      <c r="G5" s="2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ht="27.95" customHeight="1" x14ac:dyDescent="0.25">
      <c r="A6" s="43" t="s">
        <v>62</v>
      </c>
      <c r="B6" s="44">
        <v>10.34558579013629</v>
      </c>
      <c r="C6" s="44">
        <v>-1.3847290864407427</v>
      </c>
      <c r="D6" s="44">
        <v>0.96316200968207788</v>
      </c>
      <c r="E6" s="44">
        <v>-5.6340958147216913</v>
      </c>
      <c r="F6" s="45">
        <f t="shared" ref="F6:F14" si="0">SUM(B6:E6)</f>
        <v>4.2899228986559343</v>
      </c>
      <c r="G6" s="26"/>
      <c r="H6" s="28"/>
      <c r="I6" s="28"/>
      <c r="J6" s="28"/>
      <c r="K6" s="28"/>
      <c r="L6" s="29"/>
      <c r="M6" s="28"/>
      <c r="N6" s="28"/>
      <c r="O6" s="28"/>
      <c r="P6" s="28"/>
      <c r="Q6" s="28"/>
      <c r="R6" s="28"/>
      <c r="S6" s="29"/>
      <c r="T6" s="29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9"/>
      <c r="AO6" s="28"/>
      <c r="AP6" s="29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9"/>
      <c r="BE6" s="28"/>
    </row>
    <row r="7" spans="1:57" ht="27.95" customHeight="1" x14ac:dyDescent="0.25">
      <c r="A7" s="46" t="s">
        <v>63</v>
      </c>
      <c r="B7" s="47">
        <v>53.797714761913497</v>
      </c>
      <c r="C7" s="47">
        <v>-42.898684276124428</v>
      </c>
      <c r="D7" s="47">
        <v>-52.255034859044088</v>
      </c>
      <c r="E7" s="47">
        <v>-43.744799181599767</v>
      </c>
      <c r="F7" s="45">
        <f t="shared" si="0"/>
        <v>-85.100803554854792</v>
      </c>
      <c r="G7" s="26"/>
      <c r="H7" s="28"/>
      <c r="I7" s="28"/>
      <c r="J7" s="28"/>
      <c r="K7" s="28"/>
      <c r="L7" s="29"/>
      <c r="M7" s="28"/>
      <c r="N7" s="28"/>
      <c r="O7" s="28"/>
      <c r="P7" s="28"/>
      <c r="Q7" s="28"/>
      <c r="R7" s="28"/>
      <c r="S7" s="29"/>
      <c r="T7" s="29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9"/>
      <c r="AO7" s="28"/>
      <c r="AP7" s="29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9"/>
      <c r="BE7" s="28"/>
    </row>
    <row r="8" spans="1:57" ht="27.95" customHeight="1" x14ac:dyDescent="0.25">
      <c r="A8" s="43" t="s">
        <v>64</v>
      </c>
      <c r="B8" s="44">
        <v>6.7375819251797733</v>
      </c>
      <c r="C8" s="44">
        <v>-21.504546594283571</v>
      </c>
      <c r="D8" s="44">
        <v>-20.642463762379357</v>
      </c>
      <c r="E8" s="44">
        <v>-12.992914939331655</v>
      </c>
      <c r="F8" s="45">
        <f t="shared" si="0"/>
        <v>-48.402343370814812</v>
      </c>
      <c r="G8" s="26"/>
      <c r="H8" s="28"/>
      <c r="I8" s="28"/>
      <c r="J8" s="28"/>
      <c r="K8" s="28"/>
      <c r="L8" s="29"/>
      <c r="M8" s="28"/>
      <c r="N8" s="28"/>
      <c r="O8" s="28"/>
      <c r="P8" s="28"/>
      <c r="Q8" s="28"/>
      <c r="R8" s="28"/>
      <c r="S8" s="29"/>
      <c r="T8" s="29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9"/>
      <c r="AO8" s="28"/>
      <c r="AP8" s="29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9"/>
      <c r="BE8" s="28"/>
    </row>
    <row r="9" spans="1:57" ht="27.95" customHeight="1" x14ac:dyDescent="0.25">
      <c r="A9" s="46" t="s">
        <v>65</v>
      </c>
      <c r="B9" s="47">
        <v>75.455312521455255</v>
      </c>
      <c r="C9" s="47">
        <v>42.423423968144519</v>
      </c>
      <c r="D9" s="47">
        <v>29.416098232973141</v>
      </c>
      <c r="E9" s="47">
        <v>21.776352076471426</v>
      </c>
      <c r="F9" s="45">
        <f t="shared" si="0"/>
        <v>169.07118679904434</v>
      </c>
      <c r="G9" s="26"/>
      <c r="H9" s="28"/>
      <c r="I9" s="28"/>
      <c r="J9" s="28"/>
      <c r="K9" s="28"/>
      <c r="L9" s="29"/>
      <c r="M9" s="28"/>
      <c r="N9" s="28"/>
      <c r="O9" s="28"/>
      <c r="P9" s="28"/>
      <c r="Q9" s="28"/>
      <c r="R9" s="28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9"/>
      <c r="AO9" s="28"/>
      <c r="AP9" s="29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9"/>
      <c r="BE9" s="28"/>
    </row>
    <row r="10" spans="1:57" s="32" customFormat="1" ht="27.95" customHeight="1" x14ac:dyDescent="0.25">
      <c r="A10" s="43" t="s">
        <v>66</v>
      </c>
      <c r="B10" s="44">
        <v>5.2516875631461133</v>
      </c>
      <c r="C10" s="44">
        <v>-13.173791879957651</v>
      </c>
      <c r="D10" s="44">
        <v>-11.026487643565115</v>
      </c>
      <c r="E10" s="44">
        <v>-16.016079074985115</v>
      </c>
      <c r="F10" s="45">
        <f t="shared" si="0"/>
        <v>-34.964671035361768</v>
      </c>
      <c r="G10" s="26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1"/>
      <c r="BE10" s="30"/>
    </row>
    <row r="11" spans="1:57" ht="27.95" customHeight="1" x14ac:dyDescent="0.25">
      <c r="A11" s="46" t="s">
        <v>67</v>
      </c>
      <c r="B11" s="47">
        <v>22.547755165274822</v>
      </c>
      <c r="C11" s="47">
        <v>-13.376991238596885</v>
      </c>
      <c r="D11" s="47">
        <v>-18.040529024840442</v>
      </c>
      <c r="E11" s="47">
        <v>-18.52301657707693</v>
      </c>
      <c r="F11" s="45">
        <f t="shared" si="0"/>
        <v>-27.392781675239434</v>
      </c>
      <c r="G11" s="26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57" ht="27.95" customHeight="1" x14ac:dyDescent="0.25">
      <c r="A12" s="43" t="s">
        <v>68</v>
      </c>
      <c r="B12" s="44">
        <v>71.644674202247685</v>
      </c>
      <c r="C12" s="44">
        <v>18.162427257350615</v>
      </c>
      <c r="D12" s="44">
        <v>12.592563672895665</v>
      </c>
      <c r="E12" s="44">
        <v>-5.4537886690048225</v>
      </c>
      <c r="F12" s="45">
        <f t="shared" si="0"/>
        <v>96.945876463489142</v>
      </c>
      <c r="G12" s="26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57" ht="27.95" customHeight="1" x14ac:dyDescent="0.25">
      <c r="A13" s="46" t="s">
        <v>69</v>
      </c>
      <c r="B13" s="47">
        <v>126.48834624134534</v>
      </c>
      <c r="C13" s="47">
        <v>57.161763397152441</v>
      </c>
      <c r="D13" s="47">
        <v>35.620697440656244</v>
      </c>
      <c r="E13" s="47">
        <v>17.930803657137801</v>
      </c>
      <c r="F13" s="45">
        <f t="shared" si="0"/>
        <v>237.20161073629183</v>
      </c>
      <c r="G13" s="26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57" ht="27.95" customHeight="1" thickBot="1" x14ac:dyDescent="0.3">
      <c r="A14" s="49" t="s">
        <v>70</v>
      </c>
      <c r="B14" s="50">
        <v>76.944168971375944</v>
      </c>
      <c r="C14" s="50">
        <v>46.419631714412233</v>
      </c>
      <c r="D14" s="50">
        <v>37.762928932523479</v>
      </c>
      <c r="E14" s="50">
        <v>28.84925193218433</v>
      </c>
      <c r="F14" s="51">
        <f t="shared" si="0"/>
        <v>189.97598155049599</v>
      </c>
      <c r="G14" s="26"/>
    </row>
    <row r="15" spans="1:57" ht="27.95" customHeight="1" thickTop="1" thickBot="1" x14ac:dyDescent="0.3">
      <c r="A15" s="61" t="s">
        <v>239</v>
      </c>
      <c r="B15" s="62">
        <v>23.750905809470126</v>
      </c>
      <c r="C15" s="62">
        <v>-135.78182526639995</v>
      </c>
      <c r="D15" s="62">
        <v>-193.95554794920332</v>
      </c>
      <c r="E15" s="62">
        <v>-196.32287103089516</v>
      </c>
      <c r="F15" s="58">
        <f>SUM(B15:E15)</f>
        <v>-502.30933843702832</v>
      </c>
      <c r="G15" s="26"/>
    </row>
    <row r="16" spans="1:57" ht="27.95" customHeight="1" thickTop="1" thickBot="1" x14ac:dyDescent="0.3">
      <c r="A16" s="59" t="s">
        <v>9</v>
      </c>
      <c r="B16" s="60">
        <f>SUM(B5:B15)</f>
        <v>473.42831653360548</v>
      </c>
      <c r="C16" s="60">
        <f>SUM(C5:C15)</f>
        <v>-64.604611558420046</v>
      </c>
      <c r="D16" s="60">
        <f>SUM(D5:D15)</f>
        <v>-179.96663761908167</v>
      </c>
      <c r="E16" s="60">
        <f>SUM(E5:E15)</f>
        <v>-232.03273808718626</v>
      </c>
      <c r="F16" s="58">
        <f>SUM(B16:E16)</f>
        <v>-3.175670731082505</v>
      </c>
      <c r="G16" s="26"/>
    </row>
    <row r="17" spans="1:7" ht="26.25" customHeight="1" thickTop="1" x14ac:dyDescent="0.25">
      <c r="A17" s="22" t="s">
        <v>245</v>
      </c>
      <c r="B17" s="34"/>
      <c r="C17" s="35"/>
      <c r="D17" s="35"/>
      <c r="E17" s="35"/>
      <c r="F17" s="35"/>
      <c r="G17" s="35"/>
    </row>
    <row r="18" spans="1:7" ht="26.25" customHeight="1" x14ac:dyDescent="0.25">
      <c r="A18" s="36"/>
      <c r="B18" s="34"/>
      <c r="C18" s="30"/>
      <c r="D18" s="30"/>
      <c r="E18" s="30"/>
      <c r="F18" s="30"/>
      <c r="G18" s="30"/>
    </row>
    <row r="19" spans="1:7" ht="26.25" customHeight="1" x14ac:dyDescent="0.25">
      <c r="A19" s="36"/>
      <c r="B19" s="34"/>
      <c r="C19" s="31"/>
      <c r="D19" s="31"/>
      <c r="E19" s="31"/>
      <c r="F19" s="31"/>
      <c r="G19" s="31"/>
    </row>
    <row r="20" spans="1:7" ht="26.25" customHeight="1" x14ac:dyDescent="0.25">
      <c r="A20" s="36"/>
      <c r="B20" s="2"/>
      <c r="C20" s="30"/>
      <c r="D20" s="30"/>
      <c r="E20" s="30"/>
      <c r="F20" s="30"/>
      <c r="G20" s="30"/>
    </row>
    <row r="21" spans="1:7" x14ac:dyDescent="0.25">
      <c r="A21" s="22"/>
    </row>
  </sheetData>
  <sheetProtection algorithmName="SHA-512" hashValue="vfd2eWVpR5DCxhpTT2TYjDVmq22nVybjtDf75Olq5Q6mv2NHmPPNRrz8FzcPo4R770L+IaojiTZkVzT799ylfw==" saltValue="4LTANGZuzMzW06W0rol0lQ==" spinCount="100000" sheet="1" objects="1" scenarios="1"/>
  <mergeCells count="2">
    <mergeCell ref="A3:A4"/>
    <mergeCell ref="B3:F3"/>
  </mergeCells>
  <pageMargins left="0.7" right="0.7" top="0.78740157499999996" bottom="0.78740157499999996" header="0.3" footer="0.3"/>
  <pageSetup paperSize="9" scale="3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E21"/>
  <sheetViews>
    <sheetView zoomScaleNormal="100" workbookViewId="0">
      <selection activeCell="C22" sqref="C22"/>
    </sheetView>
  </sheetViews>
  <sheetFormatPr baseColWidth="10" defaultColWidth="11.42578125" defaultRowHeight="15" x14ac:dyDescent="0.25"/>
  <cols>
    <col min="1" max="1" width="61.140625" style="23" customWidth="1"/>
    <col min="2" max="7" width="10.7109375" style="23" customWidth="1"/>
    <col min="8" max="8" width="11.28515625" style="23" customWidth="1"/>
    <col min="9" max="9" width="8.42578125" style="23" customWidth="1"/>
    <col min="10" max="10" width="7" style="23" customWidth="1"/>
    <col min="11" max="11" width="7.7109375" style="23" customWidth="1"/>
    <col min="12" max="12" width="4.7109375" style="23" customWidth="1"/>
    <col min="13" max="13" width="8" style="23" customWidth="1"/>
    <col min="14" max="14" width="6.5703125" style="23" customWidth="1"/>
    <col min="15" max="15" width="8.28515625" style="23" customWidth="1"/>
    <col min="16" max="16" width="5.5703125" style="23" customWidth="1"/>
    <col min="17" max="17" width="6.5703125" style="23" customWidth="1"/>
    <col min="18" max="18" width="8.85546875" style="23" customWidth="1"/>
    <col min="19" max="20" width="9.5703125" style="23" customWidth="1"/>
    <col min="21" max="21" width="6" style="23" customWidth="1"/>
    <col min="22" max="22" width="6.42578125" style="23" customWidth="1"/>
    <col min="23" max="23" width="10.42578125" style="23" customWidth="1"/>
    <col min="24" max="24" width="6.140625" style="23" customWidth="1"/>
    <col min="25" max="25" width="9.140625" style="23" customWidth="1"/>
    <col min="26" max="26" width="4.5703125" style="23" customWidth="1"/>
    <col min="27" max="27" width="6.28515625" style="23" customWidth="1"/>
    <col min="28" max="28" width="6.7109375" style="23" customWidth="1"/>
    <col min="29" max="29" width="7.28515625" style="23" customWidth="1"/>
    <col min="30" max="30" width="6.5703125" style="23" customWidth="1"/>
    <col min="31" max="31" width="11.140625" style="23" customWidth="1"/>
    <col min="32" max="32" width="5.7109375" style="23" customWidth="1"/>
    <col min="33" max="33" width="5.85546875" style="23" customWidth="1"/>
    <col min="34" max="34" width="6.28515625" style="23" customWidth="1"/>
    <col min="35" max="35" width="9" style="23" customWidth="1"/>
    <col min="36" max="36" width="10.5703125" style="23" customWidth="1"/>
    <col min="37" max="37" width="6.85546875" style="23" customWidth="1"/>
    <col min="38" max="38" width="9.5703125" style="23" customWidth="1"/>
    <col min="39" max="39" width="5.7109375" style="23" customWidth="1"/>
    <col min="40" max="40" width="7" style="23" customWidth="1"/>
    <col min="41" max="41" width="6.5703125" style="23" customWidth="1"/>
    <col min="42" max="42" width="7.140625" style="23" customWidth="1"/>
    <col min="43" max="43" width="5.42578125" style="23" customWidth="1"/>
    <col min="44" max="44" width="6.7109375" style="23" customWidth="1"/>
    <col min="45" max="45" width="5.28515625" style="23" customWidth="1"/>
    <col min="46" max="46" width="7.140625" style="23" customWidth="1"/>
    <col min="47" max="47" width="11.42578125" style="23"/>
    <col min="48" max="48" width="8.140625" style="23" customWidth="1"/>
    <col min="49" max="49" width="8" style="23" customWidth="1"/>
    <col min="50" max="50" width="6.7109375" style="23" customWidth="1"/>
    <col min="51" max="51" width="6.140625" style="23" customWidth="1"/>
    <col min="52" max="52" width="11.42578125" style="23"/>
    <col min="53" max="53" width="6" style="23" customWidth="1"/>
    <col min="54" max="54" width="11.42578125" style="23"/>
    <col min="55" max="55" width="7.7109375" style="23" customWidth="1"/>
    <col min="56" max="56" width="6.42578125" style="23" customWidth="1"/>
    <col min="57" max="57" width="6.5703125" style="23" customWidth="1"/>
    <col min="58" max="58" width="8.140625" style="23" customWidth="1"/>
    <col min="59" max="16384" width="11.42578125" style="23"/>
  </cols>
  <sheetData>
    <row r="1" spans="1:57" ht="18.75" x14ac:dyDescent="0.3">
      <c r="A1" s="4" t="s">
        <v>258</v>
      </c>
      <c r="B1" s="3"/>
    </row>
    <row r="2" spans="1:57" x14ac:dyDescent="0.25">
      <c r="B2" s="23" t="s">
        <v>22</v>
      </c>
    </row>
    <row r="3" spans="1:57" ht="15" customHeight="1" x14ac:dyDescent="0.25">
      <c r="A3" s="131" t="s">
        <v>30</v>
      </c>
      <c r="B3" s="133" t="s">
        <v>8</v>
      </c>
      <c r="C3" s="134"/>
      <c r="D3" s="134"/>
      <c r="E3" s="134"/>
      <c r="F3" s="135"/>
    </row>
    <row r="4" spans="1:57" ht="15.75" thickBot="1" x14ac:dyDescent="0.3">
      <c r="A4" s="132"/>
      <c r="B4" s="38" t="s">
        <v>252</v>
      </c>
      <c r="C4" s="38" t="s">
        <v>253</v>
      </c>
      <c r="D4" s="38" t="s">
        <v>254</v>
      </c>
      <c r="E4" s="38" t="s">
        <v>255</v>
      </c>
      <c r="F4" s="39" t="s">
        <v>256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1"/>
    </row>
    <row r="5" spans="1:57" s="27" customFormat="1" ht="27.95" customHeight="1" thickTop="1" x14ac:dyDescent="0.25">
      <c r="A5" s="40" t="s">
        <v>71</v>
      </c>
      <c r="B5" s="41">
        <v>1.2804448117054381</v>
      </c>
      <c r="C5" s="41">
        <v>2.7786031531969702</v>
      </c>
      <c r="D5" s="41">
        <v>2.9627251643879102</v>
      </c>
      <c r="E5" s="41">
        <v>2.1678313863629723</v>
      </c>
      <c r="F5" s="42">
        <f>SUM(B5:E5)</f>
        <v>9.18960451565329</v>
      </c>
      <c r="G5" s="2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ht="27.95" customHeight="1" x14ac:dyDescent="0.25">
      <c r="A6" s="43" t="s">
        <v>72</v>
      </c>
      <c r="B6" s="44">
        <v>109.11805361501081</v>
      </c>
      <c r="C6" s="44">
        <v>154.31114273065793</v>
      </c>
      <c r="D6" s="44">
        <v>160.37877925497344</v>
      </c>
      <c r="E6" s="44">
        <v>129.27827877422646</v>
      </c>
      <c r="F6" s="45">
        <f t="shared" ref="F6:F16" si="0">SUM(B6:E6)</f>
        <v>553.08625437486864</v>
      </c>
      <c r="G6" s="26"/>
      <c r="H6" s="28"/>
      <c r="I6" s="28"/>
      <c r="J6" s="28"/>
      <c r="K6" s="28"/>
      <c r="L6" s="29"/>
      <c r="M6" s="28"/>
      <c r="N6" s="28"/>
      <c r="O6" s="28"/>
      <c r="P6" s="28"/>
      <c r="Q6" s="28"/>
      <c r="R6" s="28"/>
      <c r="S6" s="29"/>
      <c r="T6" s="29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9"/>
      <c r="AO6" s="28"/>
      <c r="AP6" s="29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9"/>
      <c r="BE6" s="28"/>
    </row>
    <row r="7" spans="1:57" ht="27.95" customHeight="1" x14ac:dyDescent="0.25">
      <c r="A7" s="46" t="s">
        <v>73</v>
      </c>
      <c r="B7" s="47">
        <v>1035.1854765436346</v>
      </c>
      <c r="C7" s="47">
        <v>1427.5786471416259</v>
      </c>
      <c r="D7" s="47">
        <v>1416.4512596336672</v>
      </c>
      <c r="E7" s="47">
        <v>1216.6396179569247</v>
      </c>
      <c r="F7" s="45">
        <f t="shared" si="0"/>
        <v>5095.8550012758524</v>
      </c>
      <c r="G7" s="26"/>
      <c r="H7" s="28"/>
      <c r="I7" s="28"/>
      <c r="J7" s="28"/>
      <c r="K7" s="28"/>
      <c r="L7" s="29"/>
      <c r="M7" s="28"/>
      <c r="N7" s="28"/>
      <c r="O7" s="28"/>
      <c r="P7" s="28"/>
      <c r="Q7" s="28"/>
      <c r="R7" s="28"/>
      <c r="S7" s="29"/>
      <c r="T7" s="29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9"/>
      <c r="AO7" s="28"/>
      <c r="AP7" s="29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9"/>
      <c r="BE7" s="28"/>
    </row>
    <row r="8" spans="1:57" ht="27.95" customHeight="1" x14ac:dyDescent="0.25">
      <c r="A8" s="43" t="s">
        <v>74</v>
      </c>
      <c r="B8" s="44">
        <v>282.69999727036566</v>
      </c>
      <c r="C8" s="44">
        <v>401.31937536838086</v>
      </c>
      <c r="D8" s="44">
        <v>409.96728199628478</v>
      </c>
      <c r="E8" s="44">
        <v>348.31483541347757</v>
      </c>
      <c r="F8" s="45">
        <f t="shared" si="0"/>
        <v>1442.3014900485089</v>
      </c>
      <c r="G8" s="26"/>
      <c r="H8" s="28"/>
      <c r="I8" s="28"/>
      <c r="J8" s="28"/>
      <c r="K8" s="28"/>
      <c r="L8" s="29"/>
      <c r="M8" s="28"/>
      <c r="N8" s="28"/>
      <c r="O8" s="28"/>
      <c r="P8" s="28"/>
      <c r="Q8" s="28"/>
      <c r="R8" s="28"/>
      <c r="S8" s="29"/>
      <c r="T8" s="29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9"/>
      <c r="AO8" s="28"/>
      <c r="AP8" s="29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9"/>
      <c r="BE8" s="28"/>
    </row>
    <row r="9" spans="1:57" ht="27.95" customHeight="1" x14ac:dyDescent="0.25">
      <c r="A9" s="46" t="s">
        <v>75</v>
      </c>
      <c r="B9" s="47">
        <v>131.68762336226064</v>
      </c>
      <c r="C9" s="47">
        <v>187.01240811457092</v>
      </c>
      <c r="D9" s="47">
        <v>211.65936998913821</v>
      </c>
      <c r="E9" s="47">
        <v>196.88918128024488</v>
      </c>
      <c r="F9" s="45">
        <f t="shared" si="0"/>
        <v>727.24858274621465</v>
      </c>
      <c r="G9" s="26"/>
      <c r="H9" s="28"/>
      <c r="I9" s="28"/>
      <c r="J9" s="28"/>
      <c r="K9" s="28"/>
      <c r="L9" s="29"/>
      <c r="M9" s="28"/>
      <c r="N9" s="28"/>
      <c r="O9" s="28"/>
      <c r="P9" s="28"/>
      <c r="Q9" s="28"/>
      <c r="R9" s="28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9"/>
      <c r="AO9" s="28"/>
      <c r="AP9" s="29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9"/>
      <c r="BE9" s="28"/>
    </row>
    <row r="10" spans="1:57" s="32" customFormat="1" ht="27.95" customHeight="1" x14ac:dyDescent="0.25">
      <c r="A10" s="43" t="s">
        <v>76</v>
      </c>
      <c r="B10" s="44">
        <v>125.96024724695053</v>
      </c>
      <c r="C10" s="44">
        <v>168.41265260423643</v>
      </c>
      <c r="D10" s="44">
        <v>176.42262316699021</v>
      </c>
      <c r="E10" s="44">
        <v>151.48198926651401</v>
      </c>
      <c r="F10" s="45">
        <f t="shared" si="0"/>
        <v>622.27751228469117</v>
      </c>
      <c r="G10" s="26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1"/>
      <c r="BE10" s="30"/>
    </row>
    <row r="11" spans="1:57" ht="27.95" customHeight="1" x14ac:dyDescent="0.25">
      <c r="A11" s="46" t="s">
        <v>77</v>
      </c>
      <c r="B11" s="47">
        <v>321.84422258720633</v>
      </c>
      <c r="C11" s="47">
        <v>423.55879625245007</v>
      </c>
      <c r="D11" s="47">
        <v>452.43547585864872</v>
      </c>
      <c r="E11" s="47">
        <v>399.0325281579735</v>
      </c>
      <c r="F11" s="45">
        <f t="shared" si="0"/>
        <v>1596.8710228562786</v>
      </c>
      <c r="G11" s="26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57" ht="27.95" customHeight="1" x14ac:dyDescent="0.25">
      <c r="A12" s="43" t="s">
        <v>78</v>
      </c>
      <c r="B12" s="44">
        <v>593.38482680398738</v>
      </c>
      <c r="C12" s="44">
        <v>804.09698275324081</v>
      </c>
      <c r="D12" s="44">
        <v>879.84764686293056</v>
      </c>
      <c r="E12" s="44">
        <v>793.70110995755704</v>
      </c>
      <c r="F12" s="45">
        <f t="shared" si="0"/>
        <v>3071.0305663777158</v>
      </c>
      <c r="G12" s="26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57" ht="27.95" customHeight="1" x14ac:dyDescent="0.25">
      <c r="A13" s="46" t="s">
        <v>79</v>
      </c>
      <c r="B13" s="47">
        <v>639.924489371052</v>
      </c>
      <c r="C13" s="47">
        <v>839.01015333482428</v>
      </c>
      <c r="D13" s="47">
        <v>878.02894868292606</v>
      </c>
      <c r="E13" s="47">
        <v>798.22896532279901</v>
      </c>
      <c r="F13" s="45">
        <f t="shared" si="0"/>
        <v>3155.1925567116014</v>
      </c>
      <c r="G13" s="26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57" ht="27.95" customHeight="1" thickBot="1" x14ac:dyDescent="0.3">
      <c r="A14" s="49" t="s">
        <v>80</v>
      </c>
      <c r="B14" s="50">
        <v>149.22570902922052</v>
      </c>
      <c r="C14" s="50">
        <v>202.41123172750804</v>
      </c>
      <c r="D14" s="50">
        <v>198.87818036077397</v>
      </c>
      <c r="E14" s="50">
        <v>184.7856372834467</v>
      </c>
      <c r="F14" s="51">
        <f t="shared" si="0"/>
        <v>735.30075840094923</v>
      </c>
      <c r="G14" s="26"/>
    </row>
    <row r="15" spans="1:57" ht="27.95" customHeight="1" thickTop="1" thickBot="1" x14ac:dyDescent="0.3">
      <c r="A15" s="61" t="s">
        <v>239</v>
      </c>
      <c r="B15" s="62">
        <v>438.11413831317896</v>
      </c>
      <c r="C15" s="62">
        <v>603.7128614818339</v>
      </c>
      <c r="D15" s="62">
        <v>614.8353266448421</v>
      </c>
      <c r="E15" s="62">
        <v>571.44440436830882</v>
      </c>
      <c r="F15" s="58">
        <f t="shared" si="0"/>
        <v>2228.1067308081638</v>
      </c>
      <c r="G15" s="26"/>
    </row>
    <row r="16" spans="1:57" ht="27.95" customHeight="1" thickTop="1" thickBot="1" x14ac:dyDescent="0.3">
      <c r="A16" s="59" t="s">
        <v>9</v>
      </c>
      <c r="B16" s="60">
        <f>SUM(B5:B15)</f>
        <v>3828.425228954573</v>
      </c>
      <c r="C16" s="60">
        <f t="shared" ref="C16:E16" si="1">SUM(C5:C15)</f>
        <v>5214.2028546625261</v>
      </c>
      <c r="D16" s="60">
        <f t="shared" si="1"/>
        <v>5401.8676176155632</v>
      </c>
      <c r="E16" s="60">
        <f t="shared" si="1"/>
        <v>4791.9643791678354</v>
      </c>
      <c r="F16" s="58">
        <f t="shared" si="0"/>
        <v>19236.460080400499</v>
      </c>
      <c r="G16" s="26"/>
    </row>
    <row r="17" spans="1:7" ht="26.25" customHeight="1" thickTop="1" x14ac:dyDescent="0.25">
      <c r="A17" s="22" t="s">
        <v>245</v>
      </c>
      <c r="B17" s="34"/>
      <c r="C17" s="35"/>
      <c r="D17" s="35"/>
      <c r="E17" s="35"/>
      <c r="F17" s="35"/>
      <c r="G17" s="35"/>
    </row>
    <row r="18" spans="1:7" ht="26.25" customHeight="1" x14ac:dyDescent="0.25">
      <c r="A18" s="36"/>
      <c r="B18" s="34"/>
      <c r="C18" s="30"/>
      <c r="D18" s="30"/>
      <c r="E18" s="30"/>
      <c r="F18" s="30"/>
      <c r="G18" s="30"/>
    </row>
    <row r="19" spans="1:7" ht="26.25" customHeight="1" x14ac:dyDescent="0.25">
      <c r="A19" s="36"/>
      <c r="B19" s="34"/>
      <c r="C19" s="31"/>
      <c r="D19" s="31"/>
      <c r="E19" s="31"/>
      <c r="F19" s="31"/>
      <c r="G19" s="31"/>
    </row>
    <row r="20" spans="1:7" ht="26.25" customHeight="1" x14ac:dyDescent="0.25">
      <c r="A20" s="36"/>
      <c r="B20" s="2"/>
      <c r="C20" s="30"/>
      <c r="D20" s="30"/>
      <c r="E20" s="30"/>
      <c r="F20" s="30"/>
      <c r="G20" s="30"/>
    </row>
    <row r="21" spans="1:7" x14ac:dyDescent="0.25">
      <c r="A21" s="22"/>
    </row>
  </sheetData>
  <sheetProtection algorithmName="SHA-512" hashValue="EOHZhIjJbFpcNFUxXkMKP0xh7M0cItiYorOmtdmsU5nJStSl9nFdeO8rIE9faqfDS6wFbpXT6F2UCqUgdZo4gA==" saltValue="UvIPJV9hbJszhHYmQPrhGQ==" spinCount="100000" sheet="1" objects="1" scenarios="1"/>
  <mergeCells count="2">
    <mergeCell ref="A3:A4"/>
    <mergeCell ref="B3:F3"/>
  </mergeCells>
  <pageMargins left="0.7" right="0.7" top="0.78740157499999996" bottom="0.78740157499999996" header="0.3" footer="0.3"/>
  <pageSetup paperSize="9" scale="3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E22"/>
  <sheetViews>
    <sheetView zoomScaleNormal="100" workbookViewId="0">
      <selection activeCell="B16" sqref="B16:G16"/>
    </sheetView>
  </sheetViews>
  <sheetFormatPr baseColWidth="10" defaultColWidth="11.42578125" defaultRowHeight="15" x14ac:dyDescent="0.25"/>
  <cols>
    <col min="1" max="1" width="61.140625" style="23" customWidth="1"/>
    <col min="2" max="6" width="10.7109375" style="23" customWidth="1"/>
    <col min="7" max="7" width="12.140625" style="23" customWidth="1"/>
    <col min="8" max="8" width="11.28515625" style="23" customWidth="1"/>
    <col min="9" max="9" width="8.42578125" style="23" customWidth="1"/>
    <col min="10" max="10" width="7" style="23" customWidth="1"/>
    <col min="11" max="11" width="7.7109375" style="23" customWidth="1"/>
    <col min="12" max="12" width="4.7109375" style="23" customWidth="1"/>
    <col min="13" max="13" width="8" style="23" customWidth="1"/>
    <col min="14" max="14" width="6.5703125" style="23" customWidth="1"/>
    <col min="15" max="15" width="8.28515625" style="23" customWidth="1"/>
    <col min="16" max="16" width="5.5703125" style="23" customWidth="1"/>
    <col min="17" max="17" width="6.5703125" style="23" customWidth="1"/>
    <col min="18" max="18" width="8.85546875" style="23" customWidth="1"/>
    <col min="19" max="20" width="9.5703125" style="23" customWidth="1"/>
    <col min="21" max="21" width="6" style="23" customWidth="1"/>
    <col min="22" max="22" width="6.42578125" style="23" customWidth="1"/>
    <col min="23" max="23" width="10.42578125" style="23" customWidth="1"/>
    <col min="24" max="24" width="6.140625" style="23" customWidth="1"/>
    <col min="25" max="25" width="9.140625" style="23" customWidth="1"/>
    <col min="26" max="26" width="4.5703125" style="23" customWidth="1"/>
    <col min="27" max="27" width="6.28515625" style="23" customWidth="1"/>
    <col min="28" max="28" width="6.7109375" style="23" customWidth="1"/>
    <col min="29" max="29" width="7.28515625" style="23" customWidth="1"/>
    <col min="30" max="30" width="6.5703125" style="23" customWidth="1"/>
    <col min="31" max="31" width="11.140625" style="23" customWidth="1"/>
    <col min="32" max="32" width="5.7109375" style="23" customWidth="1"/>
    <col min="33" max="33" width="5.85546875" style="23" customWidth="1"/>
    <col min="34" max="34" width="6.28515625" style="23" customWidth="1"/>
    <col min="35" max="35" width="9" style="23" customWidth="1"/>
    <col min="36" max="36" width="10.5703125" style="23" customWidth="1"/>
    <col min="37" max="37" width="6.85546875" style="23" customWidth="1"/>
    <col min="38" max="38" width="9.5703125" style="23" customWidth="1"/>
    <col min="39" max="39" width="5.7109375" style="23" customWidth="1"/>
    <col min="40" max="40" width="7" style="23" customWidth="1"/>
    <col min="41" max="41" width="6.5703125" style="23" customWidth="1"/>
    <col min="42" max="42" width="7.140625" style="23" customWidth="1"/>
    <col min="43" max="43" width="5.42578125" style="23" customWidth="1"/>
    <col min="44" max="44" width="6.7109375" style="23" customWidth="1"/>
    <col min="45" max="45" width="5.28515625" style="23" customWidth="1"/>
    <col min="46" max="46" width="7.140625" style="23" customWidth="1"/>
    <col min="47" max="47" width="11.42578125" style="23"/>
    <col min="48" max="48" width="8.140625" style="23" customWidth="1"/>
    <col min="49" max="49" width="8" style="23" customWidth="1"/>
    <col min="50" max="50" width="6.7109375" style="23" customWidth="1"/>
    <col min="51" max="51" width="6.140625" style="23" customWidth="1"/>
    <col min="52" max="52" width="11.42578125" style="23"/>
    <col min="53" max="53" width="6" style="23" customWidth="1"/>
    <col min="54" max="54" width="11.42578125" style="23"/>
    <col min="55" max="55" width="7.7109375" style="23" customWidth="1"/>
    <col min="56" max="56" width="6.42578125" style="23" customWidth="1"/>
    <col min="57" max="57" width="6.5703125" style="23" customWidth="1"/>
    <col min="58" max="58" width="8.140625" style="23" customWidth="1"/>
    <col min="59" max="16384" width="11.42578125" style="23"/>
  </cols>
  <sheetData>
    <row r="1" spans="1:57" ht="18.75" x14ac:dyDescent="0.3">
      <c r="A1" s="4" t="s">
        <v>259</v>
      </c>
      <c r="B1" s="3"/>
    </row>
    <row r="2" spans="1:57" x14ac:dyDescent="0.25">
      <c r="B2" s="23" t="s">
        <v>22</v>
      </c>
    </row>
    <row r="3" spans="1:57" ht="15" customHeight="1" x14ac:dyDescent="0.25">
      <c r="A3" s="131" t="s">
        <v>30</v>
      </c>
      <c r="B3" s="133" t="s">
        <v>39</v>
      </c>
      <c r="C3" s="134"/>
      <c r="D3" s="134"/>
      <c r="E3" s="134"/>
      <c r="F3" s="135"/>
      <c r="G3" s="66" t="s">
        <v>40</v>
      </c>
    </row>
    <row r="4" spans="1:57" ht="15.75" thickBot="1" x14ac:dyDescent="0.3">
      <c r="A4" s="132"/>
      <c r="B4" s="38">
        <v>2021</v>
      </c>
      <c r="C4" s="38">
        <v>2025</v>
      </c>
      <c r="D4" s="38">
        <v>2030</v>
      </c>
      <c r="E4" s="38">
        <v>2035</v>
      </c>
      <c r="F4" s="38">
        <v>2040</v>
      </c>
      <c r="G4" s="75" t="s">
        <v>257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1"/>
    </row>
    <row r="5" spans="1:57" s="27" customFormat="1" ht="27.95" customHeight="1" thickTop="1" x14ac:dyDescent="0.25">
      <c r="A5" s="40" t="s">
        <v>81</v>
      </c>
      <c r="B5" s="41">
        <v>16.211576841394475</v>
      </c>
      <c r="C5" s="41">
        <f>B5+'2.1.1'!B5+'2.1.2'!B5-'2.1.3'!B5</f>
        <v>23.777152959157803</v>
      </c>
      <c r="D5" s="41">
        <f>C5+'2.1.1'!C5+'2.1.2'!C5-'2.1.3'!C5</f>
        <v>31.220981268526913</v>
      </c>
      <c r="E5" s="41">
        <f>D5+'2.1.1'!D5+'2.1.2'!D5-'2.1.3'!D5</f>
        <v>38.703875846894668</v>
      </c>
      <c r="F5" s="41">
        <f>E5+'2.1.1'!E5+'2.1.2'!E5-'2.1.3'!E5</f>
        <v>46.717808715208122</v>
      </c>
      <c r="G5" s="67">
        <f>F5-B5</f>
        <v>30.506231873813647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ht="27.95" customHeight="1" x14ac:dyDescent="0.25">
      <c r="A6" s="43" t="s">
        <v>82</v>
      </c>
      <c r="B6" s="44">
        <v>1020.5988427853308</v>
      </c>
      <c r="C6" s="44">
        <f>B6+'2.1.1'!B6+'2.1.2'!B6-'2.1.3'!B6</f>
        <v>1027.1162885323711</v>
      </c>
      <c r="D6" s="44">
        <f>C6+'2.1.1'!C6+'2.1.2'!C6-'2.1.3'!C6</f>
        <v>999.58869636384941</v>
      </c>
      <c r="E6" s="44">
        <f>D6+'2.1.1'!D6+'2.1.2'!D6-'2.1.3'!D6</f>
        <v>970.52378705574586</v>
      </c>
      <c r="F6" s="44">
        <f>E6+'2.1.1'!E6+'2.1.2'!E6-'2.1.3'!E6</f>
        <v>969.21498155925724</v>
      </c>
      <c r="G6" s="68">
        <f t="shared" ref="G6:G16" si="0">F6-B6</f>
        <v>-51.383861226073577</v>
      </c>
      <c r="H6" s="28"/>
      <c r="I6" s="28"/>
      <c r="J6" s="28"/>
      <c r="K6" s="28"/>
      <c r="L6" s="29"/>
      <c r="M6" s="28"/>
      <c r="N6" s="28"/>
      <c r="O6" s="28"/>
      <c r="P6" s="28"/>
      <c r="Q6" s="28"/>
      <c r="R6" s="28"/>
      <c r="S6" s="29"/>
      <c r="T6" s="29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9"/>
      <c r="AO6" s="28"/>
      <c r="AP6" s="29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9"/>
      <c r="BE6" s="28"/>
    </row>
    <row r="7" spans="1:57" ht="27.95" customHeight="1" x14ac:dyDescent="0.25">
      <c r="A7" s="46" t="s">
        <v>83</v>
      </c>
      <c r="B7" s="47">
        <v>9849.2226160274768</v>
      </c>
      <c r="C7" s="47">
        <f>B7+'2.1.1'!B7+'2.1.2'!B7-'2.1.3'!B7</f>
        <v>9656.2145648085789</v>
      </c>
      <c r="D7" s="47">
        <f>C7+'2.1.1'!C7+'2.1.2'!C7-'2.1.3'!C7</f>
        <v>9145.2709410642528</v>
      </c>
      <c r="E7" s="47">
        <f>D7+'2.1.1'!D7+'2.1.2'!D7-'2.1.3'!D7</f>
        <v>8623.3244315305456</v>
      </c>
      <c r="F7" s="47">
        <f>E7+'2.1.1'!E7+'2.1.2'!E7-'2.1.3'!E7</f>
        <v>8331.7048207515945</v>
      </c>
      <c r="G7" s="68">
        <f t="shared" si="0"/>
        <v>-1517.5177952758822</v>
      </c>
      <c r="H7" s="28"/>
      <c r="I7" s="28"/>
      <c r="J7" s="28"/>
      <c r="K7" s="28"/>
      <c r="L7" s="29"/>
      <c r="M7" s="28"/>
      <c r="N7" s="28"/>
      <c r="O7" s="28"/>
      <c r="P7" s="28"/>
      <c r="Q7" s="28"/>
      <c r="R7" s="28"/>
      <c r="S7" s="29"/>
      <c r="T7" s="29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9"/>
      <c r="AO7" s="28"/>
      <c r="AP7" s="29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9"/>
      <c r="BE7" s="28"/>
    </row>
    <row r="8" spans="1:57" ht="27.95" customHeight="1" x14ac:dyDescent="0.25">
      <c r="A8" s="43" t="s">
        <v>84</v>
      </c>
      <c r="B8" s="44">
        <v>2841.7576277975318</v>
      </c>
      <c r="C8" s="44">
        <f>B8+'2.1.1'!B8+'2.1.2'!B8-'2.1.3'!B8</f>
        <v>2798.5349906053234</v>
      </c>
      <c r="D8" s="44">
        <f>C8+'2.1.1'!C8+'2.1.2'!C8-'2.1.3'!C8</f>
        <v>2657.3829555056836</v>
      </c>
      <c r="E8" s="44">
        <f>D8+'2.1.1'!D8+'2.1.2'!D8-'2.1.3'!D8</f>
        <v>2500.8608691623663</v>
      </c>
      <c r="F8" s="44">
        <f>E8+'2.1.1'!E8+'2.1.2'!E8-'2.1.3'!E8</f>
        <v>2424.5780383403981</v>
      </c>
      <c r="G8" s="68">
        <f t="shared" si="0"/>
        <v>-417.17958945713372</v>
      </c>
      <c r="H8" s="28"/>
      <c r="I8" s="28"/>
      <c r="J8" s="28"/>
      <c r="K8" s="28"/>
      <c r="L8" s="29"/>
      <c r="M8" s="28"/>
      <c r="N8" s="28"/>
      <c r="O8" s="28"/>
      <c r="P8" s="28"/>
      <c r="Q8" s="28"/>
      <c r="R8" s="28"/>
      <c r="S8" s="29"/>
      <c r="T8" s="29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9"/>
      <c r="AO8" s="28"/>
      <c r="AP8" s="29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9"/>
      <c r="BE8" s="28"/>
    </row>
    <row r="9" spans="1:57" ht="27.95" customHeight="1" x14ac:dyDescent="0.25">
      <c r="A9" s="46" t="s">
        <v>85</v>
      </c>
      <c r="B9" s="47">
        <v>1930.9167439476278</v>
      </c>
      <c r="C9" s="47">
        <f>B9+'2.1.1'!B9+'2.1.2'!B9-'2.1.3'!B9</f>
        <v>2107.6224926240957</v>
      </c>
      <c r="D9" s="47">
        <f>C9+'2.1.1'!C9+'2.1.2'!C9-'2.1.3'!C9</f>
        <v>2288.6632719762092</v>
      </c>
      <c r="E9" s="47">
        <f>D9+'2.1.1'!D9+'2.1.2'!D9-'2.1.3'!D9</f>
        <v>2440.447655728799</v>
      </c>
      <c r="F9" s="47">
        <f>E9+'2.1.1'!E9+'2.1.2'!E9-'2.1.3'!E9</f>
        <v>2603.1201664397904</v>
      </c>
      <c r="G9" s="68">
        <f t="shared" si="0"/>
        <v>672.20342249216264</v>
      </c>
      <c r="H9" s="28"/>
      <c r="I9" s="28"/>
      <c r="J9" s="28"/>
      <c r="K9" s="28"/>
      <c r="L9" s="29"/>
      <c r="M9" s="28"/>
      <c r="N9" s="28"/>
      <c r="O9" s="28"/>
      <c r="P9" s="28"/>
      <c r="Q9" s="28"/>
      <c r="R9" s="28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9"/>
      <c r="AO9" s="28"/>
      <c r="AP9" s="29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9"/>
      <c r="BE9" s="28"/>
    </row>
    <row r="10" spans="1:57" s="32" customFormat="1" ht="27.95" customHeight="1" x14ac:dyDescent="0.25">
      <c r="A10" s="43" t="s">
        <v>86</v>
      </c>
      <c r="B10" s="44">
        <v>1356.8912684472084</v>
      </c>
      <c r="C10" s="44">
        <f>B10+'2.1.1'!B10+'2.1.2'!B10-'2.1.3'!B10</f>
        <v>1401.5456648148302</v>
      </c>
      <c r="D10" s="44">
        <f>C10+'2.1.1'!C10+'2.1.2'!C10-'2.1.3'!C10</f>
        <v>1420.2467735980483</v>
      </c>
      <c r="E10" s="44">
        <f>D10+'2.1.1'!D10+'2.1.2'!D10-'2.1.3'!D10</f>
        <v>1431.9508528955196</v>
      </c>
      <c r="F10" s="44">
        <f>E10+'2.1.1'!E10+'2.1.2'!E10-'2.1.3'!E10</f>
        <v>1479.3249571112465</v>
      </c>
      <c r="G10" s="68">
        <f t="shared" si="0"/>
        <v>122.43368866403807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1"/>
      <c r="BE10" s="30"/>
    </row>
    <row r="11" spans="1:57" ht="27.95" customHeight="1" x14ac:dyDescent="0.25">
      <c r="A11" s="46" t="s">
        <v>87</v>
      </c>
      <c r="B11" s="47">
        <v>3821.9797622835317</v>
      </c>
      <c r="C11" s="47">
        <f>B11+'2.1.1'!B11+'2.1.2'!B11-'2.1.3'!B11</f>
        <v>3875.2783001760504</v>
      </c>
      <c r="D11" s="47">
        <f>C11+'2.1.1'!C11+'2.1.2'!C11-'2.1.3'!C11</f>
        <v>3865.4983692031387</v>
      </c>
      <c r="E11" s="47">
        <f>D11+'2.1.1'!D11+'2.1.2'!D11-'2.1.3'!D11</f>
        <v>3829.0698022638044</v>
      </c>
      <c r="F11" s="47">
        <f>E11+'2.1.1'!E11+'2.1.2'!E11-'2.1.3'!E11</f>
        <v>3862.8652480602941</v>
      </c>
      <c r="G11" s="68">
        <f t="shared" si="0"/>
        <v>40.88548577676238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57" ht="27.95" customHeight="1" x14ac:dyDescent="0.25">
      <c r="A12" s="43" t="s">
        <v>88</v>
      </c>
      <c r="B12" s="44">
        <v>6929.8183306859128</v>
      </c>
      <c r="C12" s="44">
        <f>B12+'2.1.1'!B12+'2.1.2'!B12-'2.1.3'!B12</f>
        <v>7003.0110968472254</v>
      </c>
      <c r="D12" s="44">
        <f>C12+'2.1.1'!C12+'2.1.2'!C12-'2.1.3'!C12</f>
        <v>6971.2488931646221</v>
      </c>
      <c r="E12" s="44">
        <f>D12+'2.1.1'!D12+'2.1.2'!D12-'2.1.3'!D12</f>
        <v>6868.5272932743646</v>
      </c>
      <c r="F12" s="44">
        <f>E12+'2.1.1'!E12+'2.1.2'!E12-'2.1.3'!E12</f>
        <v>6860.744166183722</v>
      </c>
      <c r="G12" s="68">
        <f t="shared" si="0"/>
        <v>-69.074164502190797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57" ht="27.95" customHeight="1" x14ac:dyDescent="0.25">
      <c r="A13" s="46" t="s">
        <v>89</v>
      </c>
      <c r="B13" s="47">
        <v>7697.5429605458457</v>
      </c>
      <c r="C13" s="47">
        <f>B13+'2.1.1'!B13+'2.1.2'!B13-'2.1.3'!B13</f>
        <v>7880.2778047145375</v>
      </c>
      <c r="D13" s="47">
        <f>C13+'2.1.1'!C13+'2.1.2'!C13-'2.1.3'!C13</f>
        <v>7983.3091832554001</v>
      </c>
      <c r="E13" s="47">
        <f>D13+'2.1.1'!D13+'2.1.2'!D13-'2.1.3'!D13</f>
        <v>8039.0132298394474</v>
      </c>
      <c r="F13" s="47">
        <f>E13+'2.1.1'!E13+'2.1.2'!E13-'2.1.3'!E13</f>
        <v>8192.2573530747686</v>
      </c>
      <c r="G13" s="68">
        <f t="shared" si="0"/>
        <v>494.71439252892287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57" ht="27.95" customHeight="1" thickBot="1" x14ac:dyDescent="0.3">
      <c r="A14" s="49" t="s">
        <v>90</v>
      </c>
      <c r="B14" s="50">
        <v>1896.7168195594393</v>
      </c>
      <c r="C14" s="50">
        <f>B14+'2.1.1'!B14+'2.1.2'!B14-'2.1.3'!B14</f>
        <v>1996.4752684597397</v>
      </c>
      <c r="D14" s="50">
        <f>C14+'2.1.1'!C14+'2.1.2'!C14-'2.1.3'!C14</f>
        <v>2078.6045281973302</v>
      </c>
      <c r="E14" s="50">
        <f>D14+'2.1.1'!D14+'2.1.2'!D14-'2.1.3'!D14</f>
        <v>2163.4288218752044</v>
      </c>
      <c r="F14" s="50">
        <f>E14+'2.1.1'!E14+'2.1.2'!E14-'2.1.3'!E14</f>
        <v>2261.740707234223</v>
      </c>
      <c r="G14" s="69">
        <f t="shared" si="0"/>
        <v>365.02388767478374</v>
      </c>
    </row>
    <row r="15" spans="1:57" ht="27.95" customHeight="1" thickTop="1" thickBot="1" x14ac:dyDescent="0.3">
      <c r="A15" s="61" t="s">
        <v>239</v>
      </c>
      <c r="B15" s="62">
        <v>5296.1363128339963</v>
      </c>
      <c r="C15" s="62">
        <f>B15+'2.1.1'!B15+'2.1.2'!B15-'2.1.3'!B15</f>
        <v>5229.8799406299968</v>
      </c>
      <c r="D15" s="62">
        <f>C15+'2.1.1'!C15+'2.1.2'!C15-'2.1.3'!C15</f>
        <v>4879.2524977359953</v>
      </c>
      <c r="E15" s="62">
        <f>D15+'2.1.1'!D15+'2.1.2'!D15-'2.1.3'!D15</f>
        <v>4461.5881247469952</v>
      </c>
      <c r="F15" s="62">
        <f>E15+'2.1.1'!E15+'2.1.2'!E15-'2.1.3'!E15</f>
        <v>4110.8486492749935</v>
      </c>
      <c r="G15" s="70">
        <f t="shared" si="0"/>
        <v>-1185.2876635590028</v>
      </c>
    </row>
    <row r="16" spans="1:57" s="32" customFormat="1" ht="27.95" customHeight="1" thickTop="1" thickBot="1" x14ac:dyDescent="0.3">
      <c r="A16" s="59" t="s">
        <v>41</v>
      </c>
      <c r="B16" s="60">
        <v>3652.2071126712308</v>
      </c>
      <c r="C16" s="60">
        <v>3751.2525972242775</v>
      </c>
      <c r="D16" s="60">
        <v>3831.3461502681994</v>
      </c>
      <c r="E16" s="60">
        <v>4004.1385499645794</v>
      </c>
      <c r="F16" s="60">
        <v>4045.8432896570807</v>
      </c>
      <c r="G16" s="71">
        <f t="shared" si="0"/>
        <v>393.63617698584994</v>
      </c>
      <c r="H16" s="30"/>
      <c r="I16" s="30"/>
      <c r="J16" s="30"/>
      <c r="K16" s="31"/>
      <c r="L16" s="30"/>
      <c r="M16" s="30"/>
      <c r="N16" s="30"/>
      <c r="O16" s="30"/>
      <c r="P16" s="30"/>
      <c r="Q16" s="30"/>
      <c r="R16" s="31"/>
      <c r="S16" s="31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1"/>
      <c r="AN16" s="30"/>
      <c r="AO16" s="31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1"/>
      <c r="BD16" s="30"/>
    </row>
    <row r="17" spans="1:7" ht="27.95" customHeight="1" thickTop="1" thickBot="1" x14ac:dyDescent="0.3">
      <c r="A17" s="72" t="s">
        <v>9</v>
      </c>
      <c r="B17" s="73">
        <f>SUM(B5:B16)</f>
        <v>46309.99997442653</v>
      </c>
      <c r="C17" s="73">
        <f t="shared" ref="C17:F17" si="1">SUM(C5:C16)</f>
        <v>46750.986162396192</v>
      </c>
      <c r="D17" s="73">
        <f t="shared" si="1"/>
        <v>46151.633241601252</v>
      </c>
      <c r="E17" s="73">
        <f t="shared" si="1"/>
        <v>45371.577294184266</v>
      </c>
      <c r="F17" s="73">
        <f t="shared" si="1"/>
        <v>45188.960186402583</v>
      </c>
      <c r="G17" s="71">
        <f>F17-B17</f>
        <v>-1121.039788023947</v>
      </c>
    </row>
    <row r="18" spans="1:7" ht="26.25" customHeight="1" thickTop="1" x14ac:dyDescent="0.25">
      <c r="A18" s="22" t="s">
        <v>245</v>
      </c>
      <c r="B18" s="34"/>
      <c r="C18" s="35"/>
      <c r="D18" s="35"/>
      <c r="E18" s="35"/>
      <c r="F18" s="35"/>
      <c r="G18" s="35"/>
    </row>
    <row r="19" spans="1:7" ht="26.25" customHeight="1" x14ac:dyDescent="0.25">
      <c r="A19" s="36"/>
      <c r="B19" s="34"/>
      <c r="C19" s="30"/>
      <c r="D19" s="30"/>
      <c r="E19" s="30"/>
      <c r="F19" s="30"/>
      <c r="G19" s="30"/>
    </row>
    <row r="20" spans="1:7" ht="26.25" customHeight="1" x14ac:dyDescent="0.25">
      <c r="A20" s="36"/>
      <c r="B20" s="34"/>
      <c r="C20" s="30"/>
      <c r="D20" s="30"/>
      <c r="E20" s="30"/>
      <c r="F20" s="30"/>
      <c r="G20" s="31"/>
    </row>
    <row r="21" spans="1:7" ht="26.25" customHeight="1" x14ac:dyDescent="0.25">
      <c r="A21" s="36"/>
      <c r="B21" s="2"/>
      <c r="C21" s="30"/>
      <c r="D21" s="30"/>
      <c r="E21" s="30"/>
      <c r="F21" s="30"/>
      <c r="G21" s="30"/>
    </row>
    <row r="22" spans="1:7" x14ac:dyDescent="0.25">
      <c r="A22" s="22"/>
    </row>
  </sheetData>
  <sheetProtection algorithmName="SHA-512" hashValue="kmWVTWOOeYgqNny4KvPcHVop9NGEjzAW4SkDOFcZVjk+NkAgjWu9xBxF9bwEYK1OUxZGSexq3OFq9Ah6DNl0jg==" saltValue="YMs0TwV/5FVvOKs7RiuFxQ==" spinCount="100000" sheet="1" objects="1" scenarios="1"/>
  <mergeCells count="2">
    <mergeCell ref="A3:A4"/>
    <mergeCell ref="B3:F3"/>
  </mergeCells>
  <pageMargins left="0.7" right="0.7" top="0.78740157499999996" bottom="0.78740157499999996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Inhaltsverzeichnis</vt:lpstr>
      <vt:lpstr>1.1</vt:lpstr>
      <vt:lpstr>1.2</vt:lpstr>
      <vt:lpstr>1.3</vt:lpstr>
      <vt:lpstr>1.4</vt:lpstr>
      <vt:lpstr>2.1.1</vt:lpstr>
      <vt:lpstr>2.1.2</vt:lpstr>
      <vt:lpstr>2.1.3</vt:lpstr>
      <vt:lpstr>2.1.4</vt:lpstr>
      <vt:lpstr>2.2.1</vt:lpstr>
      <vt:lpstr>2.2.2</vt:lpstr>
      <vt:lpstr>2.2.3</vt:lpstr>
      <vt:lpstr>2.2.4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Steeg, Stefanie</dc:creator>
  <cp:lastModifiedBy>Krebs, Bennet</cp:lastModifiedBy>
  <dcterms:created xsi:type="dcterms:W3CDTF">2017-01-04T09:02:03Z</dcterms:created>
  <dcterms:modified xsi:type="dcterms:W3CDTF">2022-10-19T16:28:29Z</dcterms:modified>
</cp:coreProperties>
</file>