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<sst xmlns="http://schemas.openxmlformats.org/spreadsheetml/2006/main" count="57" uniqueCount="51">
  <si>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</si>
  <si>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</si>
  <si>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</si>
  <si>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</si>
  <si>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</si>
  <si>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</si>
  <si>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</si>
  <si>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</si>
  <si>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</si>
  <si>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</si>
  <si>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</si>
  <si>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</si>
  <si>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</si>
  <si>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</si>
  <si>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</si>
  <si>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</si>
  <si>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</si>
  <si>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</si>
  <si>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</si>
  <si>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</si>
  <si>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</si>
  <si>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</si>
  <si>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</si>
  <si>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</si>
  <si>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</si>
  <si>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</si>
  <si>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</si>
  <si>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</si>
  <si>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</si>
  <si>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</si>
  <si>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</si>
  <si>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</si>
  <si>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</si>
  <si>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</si>
  <si>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</si>
  <si>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</si>
  <si>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</si>
  <si>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</si>
  <si>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</si>
  <si>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</si>
  <si>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</si>
  <si>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</si>
  <si>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</si>
  <si>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</si>
  <si>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</si>
  <si>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</si>
  <si>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</si>
  <si>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</si>
  <si>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(Ausbildungsmarktstatistik), aus Gründen des Datenschutzes werden Werte kleiner 3 nicht ausgewiesen.</t>
  </si>
  <si>
    <t>Neu abgeschlossene Ausbildungsverträge, Ausbildungsplatzangebot und -nachfrage (incl. Daten der zugelassenen kommunalen Träger) 2009 bis 2011 in Berlin</t>
  </si>
  <si>
    <t>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</si>
</sst>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3" fontId="24" fillId="0" borderId="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  <xf numFmtId="0" fontId="25" fillId="0" borderId="0" xfId="51" applyFont="1" applyAlignment="1">
      <alignment horizontal="left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7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5" sqref="C15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49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50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2009</v>
      </c>
      <c r="D13" s="60">
        <v>19485</v>
      </c>
      <c r="E13" s="61">
        <v>283</v>
      </c>
      <c r="F13" s="60">
        <v>1563</v>
      </c>
      <c r="G13" s="60">
        <v>892</v>
      </c>
      <c r="H13" s="60">
        <f>IF(AND(G13&lt;&gt;".",G13&lt;&gt;"*",F13&lt;&gt;"*"),F13+G13,".")</f>
        <v>2455</v>
      </c>
      <c r="I13" s="61">
        <f>IF(E13&lt;&gt;"*",D13+E13,".")</f>
        <v>19768</v>
      </c>
      <c r="J13" s="60">
        <f>IF(F13&lt;&gt;"*",D13+F13,".")</f>
        <v>21048</v>
      </c>
      <c r="K13" s="60">
        <f>IF(H13&lt;&gt;".",D13+H13,".")</f>
        <v>21940</v>
      </c>
      <c r="L13" s="62">
        <f>IF(AND(J13&lt;&gt;0,J13&lt;&gt;"."),I13*100/J13,".")</f>
        <v>93.91866210566324</v>
      </c>
      <c r="M13" s="63">
        <f>IF(K13&lt;&gt;".",IF(K13&lt;&gt;0,I13*100/K13,"."),".")</f>
        <v>90.10027347310847</v>
      </c>
      <c r="N13" s="60">
        <f>IF(AND(I13&lt;&gt;".",J13&lt;&gt;"."),I13-J13,".")</f>
        <v>-1280</v>
      </c>
      <c r="O13" s="60">
        <f>IF(K13&lt;&gt;".",I13-K13,".")</f>
        <v>-2172</v>
      </c>
      <c r="P13" s="63" t="str">
        <f>IF(D12&lt;&gt;0,(D13-D12)*100/D12,".")</f>
        <v>.</v>
      </c>
      <c r="Q13" s="62" t="str">
        <f>IF(I12&lt;&gt;0,(I13-I12)*100/I12,".")</f>
        <v>.</v>
      </c>
      <c r="R13" s="64" t="str">
        <f>IF(AND(J12&lt;&gt;0,J12&lt;&gt;".",J13&lt;&gt;"."),(J13-J12)*100/J12,".")</f>
        <v>.</v>
      </c>
      <c r="S13" s="64" t="str">
        <f>IF(AND(K12&lt;&gt;0,K12&lt;&gt;".",K13&lt;&gt;".",K13&lt;&gt;"."),(K13-K12)*100/K12,".")</f>
        <v>.</v>
      </c>
    </row>
    <row r="14" spans="2:19" ht="12">
      <c r="B14" s="48"/>
      <c r="C14" s="55">
        <v>2010</v>
      </c>
      <c r="D14" s="60">
        <v>19173</v>
      </c>
      <c r="E14" s="61">
        <v>478</v>
      </c>
      <c r="F14" s="60">
        <v>1512</v>
      </c>
      <c r="G14" s="60">
        <v>948</v>
      </c>
      <c r="H14" s="60">
        <f>IF(AND(G14&lt;&gt;".",G14&lt;&gt;"*",F14&lt;&gt;"*"),F14+G14,".")</f>
        <v>2460</v>
      </c>
      <c r="I14" s="61">
        <f>IF(E14&lt;&gt;"*",D14+E14,".")</f>
        <v>19651</v>
      </c>
      <c r="J14" s="60">
        <f>IF(F14&lt;&gt;"*",D14+F14,".")</f>
        <v>20685</v>
      </c>
      <c r="K14" s="60">
        <f>IF(H14&lt;&gt;".",D14+H14,".")</f>
        <v>21633</v>
      </c>
      <c r="L14" s="62">
        <f>IF(AND(J14&lt;&gt;0,J14&lt;&gt;"."),I14*100/J14,".")</f>
        <v>95.00120860526953</v>
      </c>
      <c r="M14" s="63">
        <f>IF(K14&lt;&gt;".",IF(K14&lt;&gt;0,I14*100/K14,"."),".")</f>
        <v>90.8380714648916</v>
      </c>
      <c r="N14" s="60">
        <f>IF(AND(I14&lt;&gt;".",J14&lt;&gt;"."),I14-J14,".")</f>
        <v>-1034</v>
      </c>
      <c r="O14" s="60">
        <f>IF(K14&lt;&gt;".",I14-K14,".")</f>
        <v>-1982</v>
      </c>
      <c r="P14" s="63">
        <f>IF(D13&lt;&gt;0,(D14-D13)*100/D13,".")</f>
        <v>-1.6012317167051577</v>
      </c>
      <c r="Q14" s="62">
        <f>IF(I13&lt;&gt;0,(I14-I13)*100/I13,".")</f>
        <v>-0.5918656414407123</v>
      </c>
      <c r="R14" s="64">
        <f>IF(AND(J13&lt;&gt;0,J13&lt;&gt;".",J14&lt;&gt;"."),(J14-J13)*100/J13,".")</f>
        <v>-1.7246294184720639</v>
      </c>
      <c r="S14" s="64">
        <f>IF(AND(K13&lt;&gt;0,K13&lt;&gt;".",K14&lt;&gt;".",K14&lt;&gt;"."),(K14-K13)*100/K13,".")</f>
        <v>-1.3992707383773928</v>
      </c>
    </row>
    <row r="15" spans="2:19" ht="12">
      <c r="B15" s="48"/>
      <c r="C15" s="55">
        <v>2011</v>
      </c>
      <c r="D15" s="60">
        <v>18396</v>
      </c>
      <c r="E15" s="61">
        <v>447</v>
      </c>
      <c r="F15" s="60">
        <v>1315</v>
      </c>
      <c r="G15" s="60">
        <v>1134</v>
      </c>
      <c r="H15" s="60">
        <f>IF(AND(G15&lt;&gt;".",G15&lt;&gt;"*",F15&lt;&gt;"*"),F15+G15,".")</f>
        <v>2449</v>
      </c>
      <c r="I15" s="61">
        <f>IF(E15&lt;&gt;"*",D15+E15,".")</f>
        <v>18843</v>
      </c>
      <c r="J15" s="60">
        <f>IF(F15&lt;&gt;"*",D15+F15,".")</f>
        <v>19711</v>
      </c>
      <c r="K15" s="60">
        <f>IF(H15&lt;&gt;".",D15+H15,".")</f>
        <v>20845</v>
      </c>
      <c r="L15" s="62">
        <f>IF(AND(J15&lt;&gt;0,J15&lt;&gt;"."),I15*100/J15,".")</f>
        <v>95.59636751052712</v>
      </c>
      <c r="M15" s="63">
        <f>IF(K15&lt;&gt;".",IF(K15&lt;&gt;0,I15*100/K15,"."),".")</f>
        <v>90.3957783641161</v>
      </c>
      <c r="N15" s="60">
        <f>IF(AND(I15&lt;&gt;".",J15&lt;&gt;"."),I15-J15,".")</f>
        <v>-868</v>
      </c>
      <c r="O15" s="60">
        <f>IF(K15&lt;&gt;".",I15-K15,".")</f>
        <v>-2002</v>
      </c>
      <c r="P15" s="63">
        <f>IF(D14&lt;&gt;0,(D15-D14)*100/D14,".")</f>
        <v>-4.052573932092004</v>
      </c>
      <c r="Q15" s="62">
        <f>IF(I14&lt;&gt;0,(I15-I14)*100/I14,".")</f>
        <v>-4.111750038165996</v>
      </c>
      <c r="R15" s="64">
        <f>IF(AND(J14&lt;&gt;0,J14&lt;&gt;".",J15&lt;&gt;"."),(J15-J14)*100/J14,".")</f>
        <v>-4.708726130045927</v>
      </c>
      <c r="S15" s="64">
        <f>IF(AND(K14&lt;&gt;0,K14&lt;&gt;".",K15&lt;&gt;".",K15&lt;&gt;"."),(K15-K14)*100/K14,".")</f>
        <v>-3.642583090648546</v>
      </c>
    </row>
    <row r="16" spans="2:19" ht="18.75" customHeight="1">
      <c r="B16" s="48"/>
      <c r="C16" s="55"/>
      <c r="D16" s="65"/>
      <c r="E16" s="66"/>
      <c r="F16" s="65"/>
      <c r="G16" s="60"/>
      <c r="H16" s="60"/>
      <c r="I16" s="66"/>
      <c r="J16" s="65"/>
      <c r="K16" s="60"/>
      <c r="L16" s="62"/>
      <c r="M16" s="63"/>
      <c r="N16" s="60"/>
      <c r="O16" s="60"/>
      <c r="P16" s="63"/>
      <c r="Q16" s="62"/>
      <c r="R16" s="64"/>
      <c r="S16" s="64"/>
    </row>
    <row r="17" spans="2:19" ht="18.75" customHeight="1">
      <c r="B17" s="48"/>
      <c r="C17" s="55"/>
      <c r="D17" s="65"/>
      <c r="E17" s="66"/>
      <c r="F17" s="65"/>
      <c r="G17" s="60"/>
      <c r="H17" s="60"/>
      <c r="I17" s="66"/>
      <c r="J17" s="65"/>
      <c r="K17" s="60"/>
      <c r="L17" s="62"/>
      <c r="M17" s="63"/>
      <c r="N17" s="60"/>
      <c r="O17" s="60"/>
      <c r="P17" s="63"/>
      <c r="Q17" s="62"/>
      <c r="R17" s="64"/>
      <c r="S17" s="64"/>
    </row>
    <row r="18" spans="2:19" ht="6.75" customHeight="1">
      <c r="B18" s="67"/>
      <c r="C18" s="68"/>
      <c r="D18" s="69"/>
      <c r="E18" s="70"/>
      <c r="F18" s="71"/>
      <c r="G18" s="72"/>
      <c r="H18" s="72"/>
      <c r="I18" s="70"/>
      <c r="J18" s="69"/>
      <c r="K18" s="73"/>
      <c r="L18" s="71"/>
      <c r="M18" s="74"/>
      <c r="N18" s="71"/>
      <c r="O18" s="71"/>
      <c r="P18" s="74"/>
      <c r="Q18" s="71"/>
      <c r="R18" s="75"/>
      <c r="S18" s="75"/>
    </row>
    <row r="19" spans="4:11" ht="12">
      <c r="D19" s="76"/>
      <c r="E19" s="76"/>
      <c r="F19" s="76"/>
      <c r="G19" s="76"/>
      <c r="H19" s="77"/>
      <c r="I19" s="76"/>
      <c r="J19" s="76"/>
      <c r="K19" s="76"/>
    </row>
    <row r="20" spans="3:19" ht="12.75" customHeight="1">
      <c r="C20" s="78" t="s">
        <v>44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3:19" ht="12.75" customHeight="1">
      <c r="C21" s="78" t="s">
        <v>45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3:19" ht="12.75" customHeight="1">
      <c r="C22" s="78" t="s">
        <v>46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3:14" ht="12.7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4" ht="12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3:14" ht="12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3:16" ht="12">
      <c r="C26" s="80" t="s">
        <v>47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3:18" ht="24" customHeight="1">
      <c r="C27" s="81" t="s">
        <v>48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</sheetData>
  <sheetProtection/>
  <mergeCells count="28">
    <mergeCell ref="C26:P26"/>
    <mergeCell ref="C27:R27"/>
    <mergeCell ref="C20:S20"/>
    <mergeCell ref="C21:S21"/>
    <mergeCell ref="C22:S22"/>
    <mergeCell ref="C23:N23"/>
    <mergeCell ref="C24:N24"/>
    <mergeCell ref="C25:N25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14.12.2011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2011-12-28T08:48:42Z</dcterms:created>
  <dcterms:modified xsi:type="dcterms:W3CDTF">2011-12-28T08:48:43Z</dcterms:modified>
  <cp:category/>
  <cp:version/>
  <cp:contentType/>
  <cp:contentStatus/>
</cp:coreProperties>
</file>